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onom\Desktop\DOKUMENTY_M\Dotace 2026\IT učebna v č_1\Učebna IT\"/>
    </mc:Choice>
  </mc:AlternateContent>
  <xr:revisionPtr revIDLastSave="0" documentId="8_{ED2C1419-7240-4F71-9541-AE46AFDD7514}" xr6:coauthVersionLast="36" xr6:coauthVersionMax="36" xr10:uidLastSave="{00000000-0000-0000-0000-000000000000}"/>
  <bookViews>
    <workbookView xWindow="0" yWindow="0" windowWidth="17145" windowHeight="8595" xr2:uid="{DE4E94CA-F238-405E-9B55-0D3AD61EBBB9}"/>
  </bookViews>
  <sheets>
    <sheet name="Rekapitulace" sheetId="50" r:id="rId1"/>
    <sheet name="Stavební práce" sheetId="53" r:id="rId2"/>
    <sheet name="Vybavení učebny" sheetId="52" r:id="rId3"/>
    <sheet name="Učebna 3D tisku" sheetId="54" r:id="rId4"/>
  </sheets>
  <definedNames>
    <definedName name="_xlnm.Print_Area" localSheetId="0">Rekapitulace!$A$1:$K$29</definedName>
    <definedName name="_xlnm.Print_Area" localSheetId="1">'Stavební práce'!$A$1:$H$25</definedName>
    <definedName name="_xlnm.Print_Area" localSheetId="3">'Učebna 3D tisku'!$A$1:$H$22</definedName>
    <definedName name="_xlnm.Print_Area" localSheetId="2">'Vybavení učebny'!$A$1:$H$35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54" l="1"/>
  <c r="H10" i="54" s="1"/>
  <c r="G14" i="52"/>
  <c r="H14" i="52" s="1"/>
  <c r="G15" i="54"/>
  <c r="H15" i="54" s="1"/>
  <c r="G14" i="54"/>
  <c r="H14" i="54" s="1"/>
  <c r="G9" i="54"/>
  <c r="H9" i="54" s="1"/>
  <c r="G8" i="54"/>
  <c r="H8" i="54" s="1"/>
  <c r="G13" i="53"/>
  <c r="H13" i="53" s="1"/>
  <c r="G15" i="53"/>
  <c r="H15" i="53" s="1"/>
  <c r="G14" i="53"/>
  <c r="H14" i="53" s="1"/>
  <c r="G11" i="54" l="1"/>
  <c r="G16" i="54"/>
  <c r="H16" i="54" s="1"/>
  <c r="G28" i="52"/>
  <c r="H28" i="52" s="1"/>
  <c r="F19" i="54" l="1"/>
  <c r="H13" i="50" s="1"/>
  <c r="J13" i="50" s="1"/>
  <c r="I13" i="50" s="1"/>
  <c r="H11" i="54"/>
  <c r="G26" i="52"/>
  <c r="H26" i="52" s="1"/>
  <c r="F20" i="54" l="1"/>
  <c r="F21" i="54" s="1"/>
  <c r="G13" i="52"/>
  <c r="H13" i="52" s="1"/>
  <c r="G21" i="52" l="1"/>
  <c r="H21" i="52" s="1"/>
  <c r="G20" i="52"/>
  <c r="H20" i="52" s="1"/>
  <c r="G19" i="52"/>
  <c r="H19" i="52" s="1"/>
  <c r="G10" i="52"/>
  <c r="H10" i="52" s="1"/>
  <c r="G18" i="52" l="1"/>
  <c r="H18" i="52" s="1"/>
  <c r="G17" i="52"/>
  <c r="H17" i="52" s="1"/>
  <c r="G16" i="52"/>
  <c r="H16" i="52" s="1"/>
  <c r="G15" i="52"/>
  <c r="H15" i="52" s="1"/>
  <c r="G12" i="52"/>
  <c r="H12" i="52" s="1"/>
  <c r="G11" i="52"/>
  <c r="H11" i="52" s="1"/>
  <c r="G9" i="52"/>
  <c r="H9" i="52" s="1"/>
  <c r="G8" i="52"/>
  <c r="G22" i="52" l="1"/>
  <c r="H22" i="52" s="1"/>
  <c r="H8" i="52"/>
  <c r="G18" i="53"/>
  <c r="H18" i="53" s="1"/>
  <c r="G17" i="53"/>
  <c r="H17" i="53" s="1"/>
  <c r="G16" i="53"/>
  <c r="G12" i="53"/>
  <c r="H12" i="53" s="1"/>
  <c r="G8" i="53"/>
  <c r="H8" i="53" s="1"/>
  <c r="G19" i="53" l="1"/>
  <c r="H19" i="53" s="1"/>
  <c r="H16" i="53"/>
  <c r="G9" i="53"/>
  <c r="F22" i="53" l="1"/>
  <c r="H11" i="50" s="1"/>
  <c r="H9" i="53"/>
  <c r="F23" i="53" l="1"/>
  <c r="F24" i="53" s="1"/>
  <c r="G27" i="52" l="1"/>
  <c r="H27" i="52" s="1"/>
  <c r="G25" i="52"/>
  <c r="G29" i="52" l="1"/>
  <c r="H25" i="52"/>
  <c r="H29" i="52"/>
  <c r="F32" i="52" l="1"/>
  <c r="H12" i="50" s="1"/>
  <c r="I15" i="50" s="1"/>
  <c r="F33" i="52" l="1"/>
  <c r="F34" i="52" s="1"/>
  <c r="J11" i="50" l="1"/>
  <c r="I11" i="50" s="1"/>
  <c r="J12" i="50" l="1"/>
  <c r="I12" i="50" s="1"/>
  <c r="I16" i="50" l="1"/>
  <c r="I17" i="50" s="1"/>
</calcChain>
</file>

<file path=xl/sharedStrings.xml><?xml version="1.0" encoding="utf-8"?>
<sst xmlns="http://schemas.openxmlformats.org/spreadsheetml/2006/main" count="178" uniqueCount="92">
  <si>
    <t>P.č.</t>
  </si>
  <si>
    <t>Název položky</t>
  </si>
  <si>
    <t>MJ</t>
  </si>
  <si>
    <t>Množství</t>
  </si>
  <si>
    <t>ks</t>
  </si>
  <si>
    <t>CELKEM bez DPH</t>
  </si>
  <si>
    <t>DPH 21%</t>
  </si>
  <si>
    <t>CELKEM s DPH</t>
  </si>
  <si>
    <t>Doprava</t>
  </si>
  <si>
    <t>cena bez DPH / MJ</t>
  </si>
  <si>
    <t>Obrázek</t>
  </si>
  <si>
    <t>Ostatní náklady</t>
  </si>
  <si>
    <t>Cena celkem za ostatní náklady</t>
  </si>
  <si>
    <t xml:space="preserve">celkem bez DPH </t>
  </si>
  <si>
    <t>celkem s DPH</t>
  </si>
  <si>
    <t>Celková cena zakázky</t>
  </si>
  <si>
    <t>Cena celkem za vybavení</t>
  </si>
  <si>
    <t>1.1.</t>
  </si>
  <si>
    <t>2.1.</t>
  </si>
  <si>
    <t>1.2.</t>
  </si>
  <si>
    <t>2.2.</t>
  </si>
  <si>
    <t>1.3.</t>
  </si>
  <si>
    <t>1.4.</t>
  </si>
  <si>
    <t>Kombinovaný Wi-FI a Bluetooth modul.</t>
  </si>
  <si>
    <t>Místnost</t>
  </si>
  <si>
    <t>Cena bez DPH</t>
  </si>
  <si>
    <t>Cena vč. DPH</t>
  </si>
  <si>
    <t>2</t>
  </si>
  <si>
    <t>Rekapitulace zakázky</t>
  </si>
  <si>
    <t>1</t>
  </si>
  <si>
    <t>Montážní materiál</t>
  </si>
  <si>
    <t xml:space="preserve">Interaktivní dotykový displej 86". Rozlišení 3840x2160, 4K UHD. Jas 450 cd/m2, kontrastní poměr 4.000:1. Pozorovací úhel 178°. Tvrzené, anti-glare/FingerPrint/HAZE: 3-8%. Životnost 50 000 hodin. Reproduktory 2x20W. Tvrdost povrchu 7H. I/O min.: 4x HDMI 2.0, 1x DP, 2x Audio 3.5mm, RJ45, 2x USB-C, 1x RS232. Operační systém min. Android verze 14, RAM min. 8 GB, paměť 64GB. </t>
  </si>
  <si>
    <t>2.3.</t>
  </si>
  <si>
    <t>Žižkova 139</t>
  </si>
  <si>
    <t>533 12 Chvaletice</t>
  </si>
  <si>
    <t>Montáž a instalace interaktivní sestavy, lištování, oživení techniky, hrubý úklid, ekologická likvidace obalů</t>
  </si>
  <si>
    <t>Stavební práce</t>
  </si>
  <si>
    <t>Vybavení</t>
  </si>
  <si>
    <t>Stavební úpravy</t>
  </si>
  <si>
    <t>Elektroinstalace</t>
  </si>
  <si>
    <t>Projektová dokumentace</t>
  </si>
  <si>
    <t>2.4.</t>
  </si>
  <si>
    <t>Cena celkem za stavební úpravy</t>
  </si>
  <si>
    <t>Cena celkem za elektroinstalaci</t>
  </si>
  <si>
    <t>1.5.</t>
  </si>
  <si>
    <t>Stůl pracovní rovný. Rozměr 140 x 75,5 x 60 cm (š/v/h). Deska dekor dub/kov šedá. Pracovní deska stolu má tloušťku 25 mm a je vybavena 2 mm ABS hranou, 2 kabelové průchodky. Kovová podnož se skládá z nohou vyrobených ze čtyřhranného profilu 50 × 50 mm. Dohromady tvoří pevnou, samonosnou podnož. Nohy jsou osazeny výškovou rektifikací. Možnost dorovnat stůl až o 1,5 cm. Součástí lamino spojovací deska mezi nohy.</t>
  </si>
  <si>
    <t xml:space="preserve">Kancelářský kontejner, 4 zásuvky. Rozměr 40 x 60 x 60 cm (š/v/h). Bezpečnostní systém stop-control zabrání převrhnutí kontejneru nebo nechtěnému skřípnutí prstů. Centrální zámykání - jedním otočením klíče zamknete všechny zásuvky. Originální plastové  zásuvky mají nosnost 25 kg a jsou snadno omyvatelné. Součástí je plastový organizér a dělící přepážky. </t>
  </si>
  <si>
    <t>Skříň policová dvéřová s otevřenými policemi. Rozměr 80 x 192 x 40 cm (š/v/h). Dekor korpusu dub/dekor dveří dub. Půda i dno mají tloušťku 25 mm a na přední straně disponují 2 mm ABS hranou. Boky korpusu v tloušťce 18 mm, záda potom 6 mm. Tloušťka samotných polic je 25 mm, což znamená vynikající nosnost 80 kg. Tiché a plynulé zavírání zajišťují tlumiče a tlumící čočky. Uzamykatelná.</t>
  </si>
  <si>
    <t>Učitelská židle výškově nastavitelná. Plastová skořepina sedáku se vzduchovým polštářem poskytuje ergonomický posed. Hygienický a omyvatelný materiál. Protiskluzový strukturovaný povrch. Barva plastu modrá nebo dle vzorníku dodavatele.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</si>
  <si>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</si>
  <si>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</si>
  <si>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</si>
  <si>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</si>
  <si>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</si>
  <si>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</si>
  <si>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</si>
  <si>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</si>
  <si>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Židle na pérové konstrukci. Plastová skořepina sedáku se vzduchovým polštářem poskytuje ergonomický posed. Hygienický a omyvatelný materiál. Protiskluzový strukturovaný povrch. Barva plastu modrá nebo dle vzorníku dodavatele.</t>
  </si>
  <si>
    <t>Výnos a montáž nábytku, umístění, vyrovnání, hrubý úklid, ekologická likvidace obalů</t>
  </si>
  <si>
    <t>Hliníková konstrukce, variabilní závaží, komponenty odolné dlouhodobé zátěži, polička délky 107 cm je součástí stojanu. Univerzální adaptér pro uchycení LCD 86" na STOJAN ZVEDACÍ AL IAS.  Křídla k LCD panelu, rozměr cca 100x120 cm. Magnetická křídla s vysoce odolným keramickým povrchem nejvyšší kvality pro popis fixem (bílá barva). Součástí jsou seřizovatelné panty.</t>
  </si>
  <si>
    <t>Přístupový bod pro Wi-Fi 7 (2.4 + 5 + 6GHz), 4/6/5.8 dBi, PoE +- in.</t>
  </si>
  <si>
    <t>Vysokovýkonný switch s 16 porty a pokročilými funkcemi správy. 16-Port PoE (4/12x2.5/1) GbE, 2x 10GB SFP+, PoE budget 180W.</t>
  </si>
  <si>
    <t>Konfugirace Wi-Fi + NTB (začlenění do sítě). Lišty, spojovací materiál, UTP a datové zásuvky. Rack. Montáž.</t>
  </si>
  <si>
    <t>Skříň policová dvéřová s bezpečnostním sklem. Rozměr 80 x 192 x 40 cm (š/v/h). Dekor korpusu dub/dekor dveří dub. Půda i dno mají tloušťku 25 mm a na přední straně disponují 2 mm ABS hranou. Boky korpusu v tloušťce 18 mm, záda potom 6 mm. Tloušťka samotných polic je 25 mm, což znamená vynikající nosnost 80 kg. Tiché a plynulé zavírání zajišťují tlumiče a tlumící čočky. Uzamykatelná.</t>
  </si>
  <si>
    <t>Úprava elektro rozvaděče</t>
  </si>
  <si>
    <t>Nový datový rozvaděč a vybavení bez SWITCHE</t>
  </si>
  <si>
    <t>Revize</t>
  </si>
  <si>
    <t>Materiál rozvody elektro</t>
  </si>
  <si>
    <t>2.5.</t>
  </si>
  <si>
    <t>2.6.</t>
  </si>
  <si>
    <t>2.7.</t>
  </si>
  <si>
    <t>Nový přívodní kabel 5x4 mm2 PH30 z hlavního rozvaděče ve sklepě, vedený pod stropem s vyústěním do kabinetu</t>
  </si>
  <si>
    <t>Demontáž stávající rozvodů, drážkování kabelových tras, natažení kabelů silových, osazení elektro rozvaděče, rozvody po stolech v kabelových žlabech (2x zásuvka 230V/1 lavice)</t>
  </si>
  <si>
    <t>Vybavení učebny</t>
  </si>
  <si>
    <t>1.14.</t>
  </si>
  <si>
    <t xml:space="preserve">Textilní nástěnka, rozměr 150 x 100 cm. Do textilní nástěnky lze snadno zapíchnout celou délku špendlíku. Díky sendvičové konstrukci má nástěnka vysokou tuhost, odolnost a nekroutí se. Nástěnka je opatřena kvalitním elegantním rámem z eloxovaného hliníkového profilu ve stříbrném odstínu s šedými plastovými rohy. Tloušťka nástěnky je 22 mm. </t>
  </si>
  <si>
    <t>Stůl pracovní rovný. Rozměr 120 x 75,5 x 80 cm (š/v/h). Deska dekor dub/kov černá. Pracovní deska stolu má tloušťku 25 mm a je vybavena 2 mm ABS hranou, bez kabelových průchodek. Kovová podnož se skládá z nohou vyrobených ze čtyřhranného profilu 50 × 50 mm. Dohromady tvoří pevnou, samonosnou podnož. Nohy jsou osazeny výškovou rektifikací. Možnost dorovnat stůl až o 1,5 cm.</t>
  </si>
  <si>
    <t>Výnos a montáž nábytku a nástěnek, umístění, vyrovnání, hrubý úklid, ekologická likvidace obalů</t>
  </si>
  <si>
    <t>3</t>
  </si>
  <si>
    <t>Drobné opravy stěn po strhání obložení, likvidace sutě, škrábání soklu, penetrace stěn, malba bílá, manipulace s materiálem, zakrývání, zalepování, hrubý úklid po celou dobu stavby, montážní lešení, režijní náklady, doprava</t>
  </si>
  <si>
    <t>Kontaktní osoba
email
telefon</t>
  </si>
  <si>
    <t>Datum zpracování</t>
  </si>
  <si>
    <t>Skříň policová dvéřová. Rozměr 80 x 115,2 x 40 cm (š/v/h). Dekor korpusu dub/dekor dveří dub. Půda i dno mají tloušťku 25 mm a na přední straně disponují 2 mm ABS hranou. Boky korpusu v tloušťce 18 mm, záda potom 6 mm. Tloušťka samotných polic je 25 mm, což znamená vynikající nosnost 80 kg. Tiché a plynulé zavírání zajišťují tlumiče a tlumící čočky. Uzamykatelná.</t>
  </si>
  <si>
    <t>Notebook s operačním systémem s možností připojením do domény (z důvodu kompatibility s již používanými produkty). Procesor: min. 19 500 bodů k 01.06.2026 dle cpubenchmark.net, min. počet jader: 6. Operační paměť: min. 16GB. Pevný disk min. 1 024 GB.  Obrazovka min. 16" FHD, WUXGA. Wi-Fi 7, BT. Podsvícená klávesnice, čtečka otisků prstů, numerická klávesnice, web kamera. Min. 2x USB-C, 1x HDMI, 1x RJ45. Záruka on-site min. 3 roky.</t>
  </si>
  <si>
    <t>,,Obnova IT vybavení r. 2026"</t>
  </si>
  <si>
    <r>
      <t xml:space="preserve">Střední odborné učiliště zemědělské, Chvaletice, Žižkova 139
Žižkova 139
533 12 Chvaletice
</t>
    </r>
    <r>
      <rPr>
        <sz val="14"/>
        <color theme="1"/>
        <rFont val="Calibri"/>
        <family val="2"/>
        <charset val="238"/>
        <scheme val="minor"/>
      </rPr>
      <t>Mgr. Naděžda Kovářová, ředitelka školy, nkovarova@souzchvaletice.cz</t>
    </r>
  </si>
  <si>
    <t>Střední odborné učiliště zemědělské, Chvaletice, Žižkova 139</t>
  </si>
  <si>
    <t>Učebna 3D tisku</t>
  </si>
  <si>
    <t>Vybavení učebny 3D tisku</t>
  </si>
  <si>
    <t>skola@souzchvaletice.cz</t>
  </si>
  <si>
    <t>Slepý výkaz výměr - ,,Obnova IT vybavení r. 2026"</t>
  </si>
  <si>
    <t>Identifikace zhotovitele (název/jméno)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</si>
</sst>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C000"/>
        <bgColor theme="0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7" fillId="0" borderId="0" applyNumberFormat="0" applyFill="0" applyBorder="0" applyAlignment="0" applyProtection="0"/>
  </cellStyleXfs>
  <cellXfs count="158">
    <xf numFmtId="0" fontId="0" fillId="0" borderId="0" xfId="0"/>
    <xf numFmtId="0" fontId="1" fillId="0" borderId="0" xfId="1" applyAlignment="1">
      <alignment vertical="center"/>
    </xf>
    <xf numFmtId="0" fontId="11" fillId="0" borderId="0" xfId="2" applyFont="1" applyAlignment="1">
      <alignment vertical="center"/>
    </xf>
    <xf numFmtId="0" fontId="13" fillId="0" borderId="0" xfId="1" applyFont="1"/>
    <xf numFmtId="0" fontId="13" fillId="0" borderId="0" xfId="2" applyFont="1" applyAlignment="1">
      <alignment vertical="center"/>
    </xf>
    <xf numFmtId="0" fontId="13" fillId="0" borderId="0" xfId="1" applyFont="1" applyAlignment="1">
      <alignment vertical="center"/>
    </xf>
    <xf numFmtId="0" fontId="4" fillId="2" borderId="1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17" xfId="0" applyFont="1" applyFill="1" applyBorder="1"/>
    <xf numFmtId="0" fontId="8" fillId="2" borderId="15" xfId="0" applyFont="1" applyFill="1" applyBorder="1"/>
    <xf numFmtId="0" fontId="4" fillId="2" borderId="9" xfId="0" applyFont="1" applyFill="1" applyBorder="1"/>
    <xf numFmtId="0" fontId="4" fillId="2" borderId="11" xfId="0" applyFont="1" applyFill="1" applyBorder="1"/>
    <xf numFmtId="0" fontId="4" fillId="2" borderId="0" xfId="0" applyFont="1" applyFill="1" applyAlignment="1">
      <alignment horizontal="right"/>
    </xf>
    <xf numFmtId="0" fontId="14" fillId="0" borderId="3" xfId="2" applyFont="1" applyBorder="1" applyAlignment="1" applyProtection="1">
      <alignment vertical="center" wrapText="1"/>
      <protection locked="0"/>
    </xf>
    <xf numFmtId="0" fontId="15" fillId="0" borderId="3" xfId="0" applyFont="1" applyBorder="1" applyAlignment="1">
      <alignment horizontal="left" vertical="center"/>
    </xf>
    <xf numFmtId="49" fontId="7" fillId="0" borderId="19" xfId="1" applyNumberFormat="1" applyFont="1" applyBorder="1" applyAlignment="1">
      <alignment vertical="center"/>
    </xf>
    <xf numFmtId="0" fontId="7" fillId="0" borderId="19" xfId="1" applyFont="1" applyBorder="1" applyAlignment="1">
      <alignment horizontal="left" vertical="center"/>
    </xf>
    <xf numFmtId="0" fontId="7" fillId="0" borderId="19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9" fillId="0" borderId="2" xfId="0" applyFont="1" applyBorder="1"/>
    <xf numFmtId="0" fontId="0" fillId="0" borderId="2" xfId="0" applyBorder="1" applyAlignment="1">
      <alignment vertical="top" wrapText="1"/>
    </xf>
    <xf numFmtId="2" fontId="5" fillId="2" borderId="2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10" fillId="0" borderId="14" xfId="1" applyFont="1" applyBorder="1" applyAlignment="1">
      <alignment horizontal="left" vertical="center" wrapText="1"/>
    </xf>
    <xf numFmtId="2" fontId="5" fillId="0" borderId="14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/>
    </xf>
    <xf numFmtId="164" fontId="5" fillId="0" borderId="14" xfId="0" applyNumberFormat="1" applyFont="1" applyBorder="1" applyAlignment="1">
      <alignment horizontal="center" vertical="top" wrapText="1"/>
    </xf>
    <xf numFmtId="164" fontId="7" fillId="0" borderId="14" xfId="1" applyNumberFormat="1" applyFont="1" applyBorder="1" applyAlignment="1">
      <alignment vertical="center"/>
    </xf>
    <xf numFmtId="2" fontId="5" fillId="0" borderId="2" xfId="0" applyNumberFormat="1" applyFont="1" applyBorder="1" applyAlignment="1">
      <alignment horizontal="center" vertical="top" wrapText="1"/>
    </xf>
    <xf numFmtId="0" fontId="11" fillId="0" borderId="2" xfId="2" applyFont="1" applyBorder="1" applyAlignment="1" applyProtection="1">
      <alignment vertical="center" wrapText="1"/>
      <protection locked="0"/>
    </xf>
    <xf numFmtId="0" fontId="10" fillId="0" borderId="0" xfId="1" applyFont="1" applyAlignment="1">
      <alignment horizontal="left" vertical="center"/>
    </xf>
    <xf numFmtId="49" fontId="6" fillId="0" borderId="0" xfId="1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2" fontId="6" fillId="0" borderId="0" xfId="0" applyNumberFormat="1" applyFont="1" applyAlignment="1" applyProtection="1">
      <alignment vertical="center"/>
      <protection locked="0"/>
    </xf>
    <xf numFmtId="2" fontId="1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5" fillId="0" borderId="0" xfId="0" applyNumberFormat="1" applyFont="1" applyAlignment="1">
      <alignment horizontal="right" vertical="top" wrapText="1"/>
    </xf>
    <xf numFmtId="164" fontId="15" fillId="0" borderId="0" xfId="0" applyNumberFormat="1" applyFont="1" applyAlignment="1">
      <alignment horizontal="right" vertical="center"/>
    </xf>
    <xf numFmtId="0" fontId="17" fillId="2" borderId="0" xfId="3" applyFill="1" applyAlignment="1">
      <alignment horizont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9" fillId="0" borderId="3" xfId="0" applyFont="1" applyBorder="1"/>
    <xf numFmtId="0" fontId="0" fillId="0" borderId="3" xfId="0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0" fontId="11" fillId="0" borderId="0" xfId="2" applyFont="1" applyAlignment="1" applyProtection="1">
      <alignment vertical="center" wrapText="1"/>
      <protection locked="0"/>
    </xf>
    <xf numFmtId="0" fontId="11" fillId="0" borderId="22" xfId="2" applyFont="1" applyBorder="1" applyAlignment="1" applyProtection="1">
      <alignment vertical="center" wrapText="1"/>
      <protection locked="0"/>
    </xf>
    <xf numFmtId="0" fontId="0" fillId="0" borderId="23" xfId="0" applyBorder="1"/>
    <xf numFmtId="0" fontId="11" fillId="0" borderId="22" xfId="2" applyFont="1" applyBorder="1" applyAlignment="1">
      <alignment vertical="center"/>
    </xf>
    <xf numFmtId="0" fontId="12" fillId="0" borderId="0" xfId="1" applyFont="1" applyAlignment="1">
      <alignment vertical="top"/>
    </xf>
    <xf numFmtId="0" fontId="1" fillId="0" borderId="0" xfId="1" applyAlignment="1">
      <alignment vertical="top"/>
    </xf>
    <xf numFmtId="0" fontId="13" fillId="0" borderId="0" xfId="1" applyFont="1" applyAlignment="1">
      <alignment vertical="top"/>
    </xf>
    <xf numFmtId="0" fontId="0" fillId="0" borderId="0" xfId="0" applyAlignment="1">
      <alignment horizontal="left" vertical="top"/>
    </xf>
    <xf numFmtId="0" fontId="1" fillId="0" borderId="0" xfId="1" applyAlignment="1">
      <alignment horizontal="left" vertical="top"/>
    </xf>
    <xf numFmtId="2" fontId="5" fillId="2" borderId="3" xfId="0" applyNumberFormat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164" fontId="5" fillId="5" borderId="2" xfId="0" applyNumberFormat="1" applyFont="1" applyFill="1" applyBorder="1" applyAlignment="1">
      <alignment horizontal="center" vertical="top" wrapText="1"/>
    </xf>
    <xf numFmtId="2" fontId="6" fillId="5" borderId="3" xfId="0" applyNumberFormat="1" applyFont="1" applyFill="1" applyBorder="1" applyAlignment="1" applyProtection="1">
      <alignment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164" fontId="5" fillId="5" borderId="3" xfId="0" applyNumberFormat="1" applyFont="1" applyFill="1" applyBorder="1" applyAlignment="1">
      <alignment horizontal="right" vertical="top" wrapText="1"/>
    </xf>
    <xf numFmtId="1" fontId="0" fillId="0" borderId="0" xfId="0" applyNumberFormat="1" applyAlignment="1">
      <alignment vertical="top"/>
    </xf>
    <xf numFmtId="0" fontId="20" fillId="6" borderId="2" xfId="0" applyFont="1" applyFill="1" applyBorder="1" applyAlignment="1">
      <alignment vertical="center"/>
    </xf>
    <xf numFmtId="0" fontId="21" fillId="4" borderId="2" xfId="0" applyFont="1" applyFill="1" applyBorder="1"/>
    <xf numFmtId="0" fontId="22" fillId="6" borderId="2" xfId="0" applyFont="1" applyFill="1" applyBorder="1" applyAlignment="1">
      <alignment vertical="center"/>
    </xf>
    <xf numFmtId="164" fontId="5" fillId="2" borderId="2" xfId="0" applyNumberFormat="1" applyFont="1" applyFill="1" applyBorder="1" applyAlignment="1" applyProtection="1">
      <alignment horizontal="center" vertical="top" wrapText="1"/>
      <protection hidden="1"/>
    </xf>
    <xf numFmtId="164" fontId="5" fillId="0" borderId="2" xfId="0" applyNumberFormat="1" applyFont="1" applyBorder="1" applyAlignment="1" applyProtection="1">
      <alignment horizontal="center" vertical="top" wrapText="1"/>
      <protection hidden="1"/>
    </xf>
    <xf numFmtId="49" fontId="6" fillId="5" borderId="24" xfId="1" applyNumberFormat="1" applyFont="1" applyFill="1" applyBorder="1" applyAlignment="1">
      <alignment vertical="center"/>
    </xf>
    <xf numFmtId="0" fontId="14" fillId="0" borderId="0" xfId="2" applyFont="1" applyAlignment="1" applyProtection="1">
      <alignment vertical="center" wrapText="1"/>
      <protection locked="0"/>
    </xf>
    <xf numFmtId="0" fontId="15" fillId="0" borderId="0" xfId="0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0" fillId="0" borderId="0" xfId="0" applyAlignment="1">
      <alignment horizontal="right" vertical="top"/>
    </xf>
    <xf numFmtId="0" fontId="1" fillId="0" borderId="0" xfId="1" applyAlignment="1">
      <alignment horizontal="right" vertical="top"/>
    </xf>
    <xf numFmtId="0" fontId="0" fillId="0" borderId="0" xfId="0" applyAlignment="1">
      <alignment horizontal="right"/>
    </xf>
    <xf numFmtId="9" fontId="0" fillId="0" borderId="0" xfId="0" applyNumberFormat="1" applyAlignment="1">
      <alignment horizontal="right" vertical="top"/>
    </xf>
    <xf numFmtId="16" fontId="0" fillId="0" borderId="3" xfId="0" applyNumberFormat="1" applyBorder="1" applyAlignment="1">
      <alignment horizontal="left" vertical="top" wrapText="1"/>
    </xf>
    <xf numFmtId="164" fontId="7" fillId="5" borderId="24" xfId="1" applyNumberFormat="1" applyFont="1" applyFill="1" applyBorder="1" applyAlignment="1" applyProtection="1">
      <alignment horizontal="right" vertical="center"/>
      <protection hidden="1"/>
    </xf>
    <xf numFmtId="164" fontId="5" fillId="0" borderId="2" xfId="0" applyNumberFormat="1" applyFont="1" applyBorder="1" applyAlignment="1" applyProtection="1">
      <alignment horizontal="right" vertical="top" wrapText="1"/>
      <protection hidden="1"/>
    </xf>
    <xf numFmtId="164" fontId="15" fillId="5" borderId="3" xfId="0" applyNumberFormat="1" applyFont="1" applyFill="1" applyBorder="1" applyAlignment="1" applyProtection="1">
      <alignment horizontal="right" vertical="center"/>
      <protection hidden="1"/>
    </xf>
    <xf numFmtId="164" fontId="7" fillId="5" borderId="3" xfId="1" applyNumberFormat="1" applyFont="1" applyFill="1" applyBorder="1" applyAlignment="1" applyProtection="1">
      <alignment horizontal="right" vertical="center"/>
      <protection hidden="1"/>
    </xf>
    <xf numFmtId="165" fontId="0" fillId="0" borderId="2" xfId="0" applyNumberFormat="1" applyBorder="1" applyAlignment="1" applyProtection="1">
      <alignment horizontal="center" vertical="center"/>
      <protection hidden="1"/>
    </xf>
    <xf numFmtId="0" fontId="17" fillId="2" borderId="11" xfId="3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3" fillId="0" borderId="6" xfId="2" applyFont="1" applyBorder="1" applyAlignment="1">
      <alignment horizontal="left" vertical="center"/>
    </xf>
    <xf numFmtId="0" fontId="13" fillId="0" borderId="7" xfId="2" applyFont="1" applyBorder="1" applyAlignment="1">
      <alignment horizontal="left" vertical="center"/>
    </xf>
    <xf numFmtId="0" fontId="13" fillId="0" borderId="8" xfId="2" applyFont="1" applyBorder="1" applyAlignment="1">
      <alignment horizontal="left" vertical="center"/>
    </xf>
    <xf numFmtId="165" fontId="13" fillId="0" borderId="6" xfId="2" applyNumberFormat="1" applyFont="1" applyBorder="1" applyAlignment="1" applyProtection="1">
      <alignment horizontal="right"/>
      <protection hidden="1"/>
    </xf>
    <xf numFmtId="165" fontId="13" fillId="0" borderId="8" xfId="2" applyNumberFormat="1" applyFont="1" applyBorder="1" applyAlignment="1" applyProtection="1">
      <alignment horizontal="right"/>
      <protection hidden="1"/>
    </xf>
    <xf numFmtId="0" fontId="24" fillId="0" borderId="0" xfId="0" applyFont="1" applyAlignment="1">
      <alignment horizontal="center"/>
    </xf>
    <xf numFmtId="0" fontId="11" fillId="3" borderId="6" xfId="1" applyFont="1" applyFill="1" applyBorder="1" applyAlignment="1">
      <alignment horizontal="left" vertical="center"/>
    </xf>
    <xf numFmtId="0" fontId="11" fillId="3" borderId="7" xfId="1" applyFont="1" applyFill="1" applyBorder="1" applyAlignment="1">
      <alignment horizontal="left" vertical="center"/>
    </xf>
    <xf numFmtId="0" fontId="11" fillId="3" borderId="8" xfId="1" applyFont="1" applyFill="1" applyBorder="1" applyAlignment="1">
      <alignment horizontal="left" vertical="center"/>
    </xf>
    <xf numFmtId="165" fontId="11" fillId="3" borderId="6" xfId="1" applyNumberFormat="1" applyFont="1" applyFill="1" applyBorder="1" applyAlignment="1" applyProtection="1">
      <alignment horizontal="right"/>
      <protection hidden="1"/>
    </xf>
    <xf numFmtId="165" fontId="11" fillId="3" borderId="8" xfId="1" applyNumberFormat="1" applyFont="1" applyFill="1" applyBorder="1" applyAlignment="1" applyProtection="1">
      <alignment horizontal="right"/>
      <protection hidden="1"/>
    </xf>
    <xf numFmtId="0" fontId="0" fillId="0" borderId="2" xfId="0" applyBorder="1" applyAlignment="1">
      <alignment vertical="center"/>
    </xf>
    <xf numFmtId="0" fontId="13" fillId="0" borderId="6" xfId="2" applyFont="1" applyBorder="1" applyAlignment="1">
      <alignment horizontal="left"/>
    </xf>
    <xf numFmtId="0" fontId="13" fillId="0" borderId="7" xfId="2" applyFont="1" applyBorder="1" applyAlignment="1">
      <alignment horizontal="left"/>
    </xf>
    <xf numFmtId="0" fontId="13" fillId="0" borderId="8" xfId="2" applyFont="1" applyBorder="1" applyAlignment="1">
      <alignment horizontal="left"/>
    </xf>
    <xf numFmtId="165" fontId="13" fillId="0" borderId="4" xfId="2" applyNumberFormat="1" applyFont="1" applyBorder="1" applyAlignment="1" applyProtection="1">
      <alignment horizontal="right"/>
      <protection hidden="1"/>
    </xf>
    <xf numFmtId="165" fontId="13" fillId="0" borderId="5" xfId="2" applyNumberFormat="1" applyFont="1" applyBorder="1" applyAlignment="1" applyProtection="1">
      <alignment horizontal="right"/>
      <protection hidden="1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14" fontId="0" fillId="5" borderId="9" xfId="0" applyNumberForma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3" fontId="0" fillId="5" borderId="25" xfId="0" applyNumberFormat="1" applyFill="1" applyBorder="1" applyAlignment="1">
      <alignment horizontal="center" vertical="center"/>
    </xf>
    <xf numFmtId="0" fontId="23" fillId="5" borderId="24" xfId="1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164" fontId="13" fillId="0" borderId="6" xfId="2" applyNumberFormat="1" applyFont="1" applyBorder="1" applyAlignment="1" applyProtection="1">
      <alignment horizontal="right"/>
      <protection hidden="1"/>
    </xf>
    <xf numFmtId="164" fontId="13" fillId="0" borderId="8" xfId="2" applyNumberFormat="1" applyFont="1" applyBorder="1" applyAlignment="1" applyProtection="1">
      <alignment horizontal="right"/>
      <protection hidden="1"/>
    </xf>
    <xf numFmtId="164" fontId="11" fillId="3" borderId="6" xfId="1" applyNumberFormat="1" applyFont="1" applyFill="1" applyBorder="1" applyAlignment="1" applyProtection="1">
      <alignment horizontal="right"/>
      <protection hidden="1"/>
    </xf>
    <xf numFmtId="164" fontId="11" fillId="3" borderId="8" xfId="1" applyNumberFormat="1" applyFont="1" applyFill="1" applyBorder="1" applyAlignment="1" applyProtection="1">
      <alignment horizontal="right"/>
      <protection hidden="1"/>
    </xf>
    <xf numFmtId="0" fontId="3" fillId="0" borderId="2" xfId="0" applyFont="1" applyBorder="1" applyAlignment="1">
      <alignment horizontal="left" vertical="center"/>
    </xf>
    <xf numFmtId="164" fontId="13" fillId="0" borderId="4" xfId="2" applyNumberFormat="1" applyFont="1" applyBorder="1" applyAlignment="1" applyProtection="1">
      <alignment horizontal="right"/>
      <protection hidden="1"/>
    </xf>
    <xf numFmtId="164" fontId="13" fillId="0" borderId="5" xfId="2" applyNumberFormat="1" applyFont="1" applyBorder="1" applyAlignment="1" applyProtection="1">
      <alignment horizontal="right"/>
      <protection hidden="1"/>
    </xf>
    <xf numFmtId="0" fontId="8" fillId="4" borderId="2" xfId="0" applyFont="1" applyFill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/>
    </xf>
    <xf numFmtId="2" fontId="16" fillId="5" borderId="3" xfId="0" applyNumberFormat="1" applyFont="1" applyFill="1" applyBorder="1" applyAlignment="1" applyProtection="1">
      <alignment horizontal="left" vertical="center"/>
      <protection locked="0"/>
    </xf>
    <xf numFmtId="0" fontId="10" fillId="0" borderId="7" xfId="1" applyFont="1" applyBorder="1" applyAlignment="1">
      <alignment horizontal="left" vertical="center" wrapText="1"/>
    </xf>
  </cellXfs>
  <cellStyles count="4">
    <cellStyle name="Hypertextový odkaz" xfId="3" builtinId="8"/>
    <cellStyle name="Normální" xfId="0" builtinId="0"/>
    <cellStyle name="Normální 2" xfId="2" xr:uid="{4BF9524D-59A8-49FD-BEA3-4EDF3A4B9DF5}"/>
    <cellStyle name="normální_POL.XLS" xfId="1" xr:uid="{A095FC32-5008-4995-A347-75260F95B327}"/>
  </cellStyles>
  <dxfs count="0"/>
  <tableStyles count="0" defaultTableStyle="TableStyleMedium2" defaultPivotStyle="PivotStyleLight16"/>
  <colors>
    <mruColors>
      <color rgb="FFEA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png"/><Relationship Id="rId14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5.jpeg"/><Relationship Id="rId1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7</xdr:row>
      <xdr:rowOff>0</xdr:rowOff>
    </xdr:from>
    <xdr:to>
      <xdr:col>14</xdr:col>
      <xdr:colOff>304800</xdr:colOff>
      <xdr:row>7</xdr:row>
      <xdr:rowOff>295275</xdr:rowOff>
    </xdr:to>
    <xdr:sp macro="" textlink="">
      <xdr:nvSpPr>
        <xdr:cNvPr id="2" name="AutoShape 1" descr="Logo - ZŠ J. A. Komenského, Lysá nad Labem ">
          <a:extLst>
            <a:ext uri="{FF2B5EF4-FFF2-40B4-BE49-F238E27FC236}">
              <a16:creationId xmlns:a16="http://schemas.microsoft.com/office/drawing/2014/main" id="{716A87E8-729A-41A7-967A-2C1EC3EC0F5B}"/>
            </a:ext>
          </a:extLst>
        </xdr:cNvPr>
        <xdr:cNvSpPr>
          <a:spLocks noChangeAspect="1" noChangeArrowheads="1"/>
        </xdr:cNvSpPr>
      </xdr:nvSpPr>
      <xdr:spPr bwMode="auto">
        <a:xfrm>
          <a:off x="13554075" y="1285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207821</xdr:colOff>
      <xdr:row>0</xdr:row>
      <xdr:rowOff>17318</xdr:rowOff>
    </xdr:from>
    <xdr:to>
      <xdr:col>9</xdr:col>
      <xdr:colOff>829587</xdr:colOff>
      <xdr:row>5</xdr:row>
      <xdr:rowOff>164522</xdr:rowOff>
    </xdr:to>
    <xdr:pic>
      <xdr:nvPicPr>
        <xdr:cNvPr id="5" name="Obrázek 4" descr="Domovská stránka – Střední odborné učiliště zemědělské, Chvaletice">
          <a:extLst>
            <a:ext uri="{FF2B5EF4-FFF2-40B4-BE49-F238E27FC236}">
              <a16:creationId xmlns:a16="http://schemas.microsoft.com/office/drawing/2014/main" id="{0EB6CCDC-B02C-D485-7063-73A8F41B65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273" b="31455"/>
        <a:stretch>
          <a:fillRect/>
        </a:stretch>
      </xdr:blipFill>
      <xdr:spPr bwMode="auto">
        <a:xfrm>
          <a:off x="8581162" y="17318"/>
          <a:ext cx="2249675" cy="978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16</xdr:row>
      <xdr:rowOff>85725</xdr:rowOff>
    </xdr:from>
    <xdr:to>
      <xdr:col>1</xdr:col>
      <xdr:colOff>962025</xdr:colOff>
      <xdr:row>16</xdr:row>
      <xdr:rowOff>403736</xdr:rowOff>
    </xdr:to>
    <xdr:pic>
      <xdr:nvPicPr>
        <xdr:cNvPr id="2" name="Obrázek 1" descr="Gallery image 1">
          <a:extLst>
            <a:ext uri="{FF2B5EF4-FFF2-40B4-BE49-F238E27FC236}">
              <a16:creationId xmlns:a16="http://schemas.microsoft.com/office/drawing/2014/main" id="{C90527B1-7FDC-43DB-A8D4-89297037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419975"/>
          <a:ext cx="885825" cy="318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15</xdr:row>
      <xdr:rowOff>47625</xdr:rowOff>
    </xdr:from>
    <xdr:to>
      <xdr:col>1</xdr:col>
      <xdr:colOff>990600</xdr:colOff>
      <xdr:row>15</xdr:row>
      <xdr:rowOff>612366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F61AEC0-CF18-40FE-BBCA-C01D8BDF15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56" t="1555" r="10111" b="2221"/>
        <a:stretch>
          <a:fillRect/>
        </a:stretch>
      </xdr:blipFill>
      <xdr:spPr bwMode="auto">
        <a:xfrm>
          <a:off x="390525" y="6276975"/>
          <a:ext cx="942975" cy="564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190500</xdr:colOff>
      <xdr:row>17</xdr:row>
      <xdr:rowOff>38100</xdr:rowOff>
    </xdr:from>
    <xdr:ext cx="628650" cy="419100"/>
    <xdr:pic>
      <xdr:nvPicPr>
        <xdr:cNvPr id="8" name="image9.jpg" descr="#1">
          <a:extLst>
            <a:ext uri="{FF2B5EF4-FFF2-40B4-BE49-F238E27FC236}">
              <a16:creationId xmlns:a16="http://schemas.microsoft.com/office/drawing/2014/main" id="{7982F281-C259-4E61-809E-29B10721928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33400" y="7867650"/>
          <a:ext cx="62865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28576</xdr:colOff>
      <xdr:row>14</xdr:row>
      <xdr:rowOff>76201</xdr:rowOff>
    </xdr:from>
    <xdr:to>
      <xdr:col>1</xdr:col>
      <xdr:colOff>972140</xdr:colOff>
      <xdr:row>14</xdr:row>
      <xdr:rowOff>704851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D4E7648-332A-D5D8-5965-03CB542BE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1952626"/>
          <a:ext cx="943564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7</xdr:row>
      <xdr:rowOff>57150</xdr:rowOff>
    </xdr:from>
    <xdr:to>
      <xdr:col>1</xdr:col>
      <xdr:colOff>990600</xdr:colOff>
      <xdr:row>7</xdr:row>
      <xdr:rowOff>711200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069F982-5FDB-27E2-764A-85F686DD23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46" t="38562" r="30024" b="16558"/>
        <a:stretch>
          <a:fillRect/>
        </a:stretch>
      </xdr:blipFill>
      <xdr:spPr>
        <a:xfrm>
          <a:off x="400049" y="2047875"/>
          <a:ext cx="933451" cy="65405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8</xdr:row>
      <xdr:rowOff>76200</xdr:rowOff>
    </xdr:from>
    <xdr:to>
      <xdr:col>1</xdr:col>
      <xdr:colOff>914400</xdr:colOff>
      <xdr:row>8</xdr:row>
      <xdr:rowOff>1060560</xdr:rowOff>
    </xdr:to>
    <xdr:pic>
      <xdr:nvPicPr>
        <xdr:cNvPr id="6" name="Obrázek 5" descr="Kancelářský kontejner K 34 C N">
          <a:extLst>
            <a:ext uri="{FF2B5EF4-FFF2-40B4-BE49-F238E27FC236}">
              <a16:creationId xmlns:a16="http://schemas.microsoft.com/office/drawing/2014/main" id="{B925FF74-C102-52CB-4ECD-E41FC5BCE4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83" t="16139" r="23006" b="15334"/>
        <a:stretch>
          <a:fillRect/>
        </a:stretch>
      </xdr:blipFill>
      <xdr:spPr bwMode="auto">
        <a:xfrm>
          <a:off x="485775" y="3400425"/>
          <a:ext cx="771525" cy="98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9</xdr:row>
      <xdr:rowOff>57150</xdr:rowOff>
    </xdr:from>
    <xdr:to>
      <xdr:col>1</xdr:col>
      <xdr:colOff>847725</xdr:colOff>
      <xdr:row>9</xdr:row>
      <xdr:rowOff>1181824</xdr:rowOff>
    </xdr:to>
    <xdr:pic>
      <xdr:nvPicPr>
        <xdr:cNvPr id="9" name="Obrázek 8" descr="Kancelářská skříň SZ 5 80 03">
          <a:extLst>
            <a:ext uri="{FF2B5EF4-FFF2-40B4-BE49-F238E27FC236}">
              <a16:creationId xmlns:a16="http://schemas.microsoft.com/office/drawing/2014/main" id="{5B324333-CDE6-91E3-EC60-24DBB09830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16" t="6085" r="27239" b="6338"/>
        <a:stretch>
          <a:fillRect/>
        </a:stretch>
      </xdr:blipFill>
      <xdr:spPr bwMode="auto">
        <a:xfrm>
          <a:off x="609600" y="4524375"/>
          <a:ext cx="581025" cy="1124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10</xdr:row>
      <xdr:rowOff>123825</xdr:rowOff>
    </xdr:from>
    <xdr:to>
      <xdr:col>1</xdr:col>
      <xdr:colOff>845318</xdr:colOff>
      <xdr:row>10</xdr:row>
      <xdr:rowOff>1247025</xdr:rowOff>
    </xdr:to>
    <xdr:pic>
      <xdr:nvPicPr>
        <xdr:cNvPr id="10" name="Obrázek 9" descr="Kancelářská skříň SZ 5 80 09">
          <a:extLst>
            <a:ext uri="{FF2B5EF4-FFF2-40B4-BE49-F238E27FC236}">
              <a16:creationId xmlns:a16="http://schemas.microsoft.com/office/drawing/2014/main" id="{E56053BD-4B95-DD10-E314-3E6E1C9FD3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16" t="6880" r="27504" b="5808"/>
        <a:stretch>
          <a:fillRect/>
        </a:stretch>
      </xdr:blipFill>
      <xdr:spPr bwMode="auto">
        <a:xfrm>
          <a:off x="609600" y="5800725"/>
          <a:ext cx="578618" cy="112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323850</xdr:colOff>
      <xdr:row>12</xdr:row>
      <xdr:rowOff>85725</xdr:rowOff>
    </xdr:from>
    <xdr:to>
      <xdr:col>1</xdr:col>
      <xdr:colOff>755797</xdr:colOff>
      <xdr:row>12</xdr:row>
      <xdr:rowOff>800100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2A90B01E-D8C5-43A7-AFA4-4548322116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71" t="13855" r="26857" b="8434"/>
        <a:stretch>
          <a:fillRect/>
        </a:stretch>
      </xdr:blipFill>
      <xdr:spPr bwMode="auto">
        <a:xfrm>
          <a:off x="666750" y="7286625"/>
          <a:ext cx="431947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371474</xdr:colOff>
      <xdr:row>11</xdr:row>
      <xdr:rowOff>76200</xdr:rowOff>
    </xdr:from>
    <xdr:to>
      <xdr:col>1</xdr:col>
      <xdr:colOff>808523</xdr:colOff>
      <xdr:row>11</xdr:row>
      <xdr:rowOff>666750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FFDFA6F1-FD46-ED49-0295-D346DE168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9" t="14552" r="9496" b="12158"/>
        <a:stretch>
          <a:fillRect/>
        </a:stretch>
      </xdr:blipFill>
      <xdr:spPr>
        <a:xfrm>
          <a:off x="714374" y="7086600"/>
          <a:ext cx="437049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18</xdr:row>
      <xdr:rowOff>57150</xdr:rowOff>
    </xdr:from>
    <xdr:to>
      <xdr:col>1</xdr:col>
      <xdr:colOff>914401</xdr:colOff>
      <xdr:row>18</xdr:row>
      <xdr:rowOff>712262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092C2B2-78E2-60C2-B53E-DD3D7D6C62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8" t="11140" r="2652" b="10610"/>
        <a:stretch>
          <a:fillRect/>
        </a:stretch>
      </xdr:blipFill>
      <xdr:spPr>
        <a:xfrm>
          <a:off x="466725" y="11963400"/>
          <a:ext cx="790576" cy="65511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20</xdr:row>
      <xdr:rowOff>57150</xdr:rowOff>
    </xdr:from>
    <xdr:to>
      <xdr:col>1</xdr:col>
      <xdr:colOff>952500</xdr:colOff>
      <xdr:row>20</xdr:row>
      <xdr:rowOff>211769</xdr:rowOff>
    </xdr:to>
    <xdr:pic>
      <xdr:nvPicPr>
        <xdr:cNvPr id="14" name="Obrázek 13" descr="UBIQUITI Switch L3 UniFi Professional USW-Pro-Max-16-PoE (USW-Pro-Max-16-PoE)  - Axes Computers">
          <a:extLst>
            <a:ext uri="{FF2B5EF4-FFF2-40B4-BE49-F238E27FC236}">
              <a16:creationId xmlns:a16="http://schemas.microsoft.com/office/drawing/2014/main" id="{E43E38DC-0139-4395-7216-D539DD1753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60" t="42862" r="8983" b="42057"/>
        <a:stretch>
          <a:fillRect/>
        </a:stretch>
      </xdr:blipFill>
      <xdr:spPr bwMode="auto">
        <a:xfrm>
          <a:off x="457200" y="13839825"/>
          <a:ext cx="838200" cy="154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323850</xdr:colOff>
      <xdr:row>19</xdr:row>
      <xdr:rowOff>76200</xdr:rowOff>
    </xdr:from>
    <xdr:to>
      <xdr:col>1</xdr:col>
      <xdr:colOff>714375</xdr:colOff>
      <xdr:row>19</xdr:row>
      <xdr:rowOff>466725</xdr:rowOff>
    </xdr:to>
    <xdr:pic>
      <xdr:nvPicPr>
        <xdr:cNvPr id="15" name="Obrázek 14" descr="Přístupový bod (AP) Ubiquiti UniFi U7 Pro, Wi-Fi 7 bílý&#10;&#10;">
          <a:extLst>
            <a:ext uri="{FF2B5EF4-FFF2-40B4-BE49-F238E27FC236}">
              <a16:creationId xmlns:a16="http://schemas.microsoft.com/office/drawing/2014/main" id="{13B6802B-4285-F184-209D-3D71C889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3315950"/>
          <a:ext cx="390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13</xdr:row>
      <xdr:rowOff>47626</xdr:rowOff>
    </xdr:from>
    <xdr:to>
      <xdr:col>1</xdr:col>
      <xdr:colOff>981075</xdr:colOff>
      <xdr:row>13</xdr:row>
      <xdr:rowOff>793765</xdr:rowOff>
    </xdr:to>
    <xdr:pic>
      <xdr:nvPicPr>
        <xdr:cNvPr id="3" name="Obrázek 2" descr="Textilní nástěnka šedá - obrázek 1 z 5">
          <a:extLst>
            <a:ext uri="{FF2B5EF4-FFF2-40B4-BE49-F238E27FC236}">
              <a16:creationId xmlns:a16="http://schemas.microsoft.com/office/drawing/2014/main" id="{BC71441B-615B-E0DB-0DB3-07D2B39783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75" r="8625"/>
        <a:stretch>
          <a:fillRect/>
        </a:stretch>
      </xdr:blipFill>
      <xdr:spPr bwMode="auto">
        <a:xfrm>
          <a:off x="400050" y="8677276"/>
          <a:ext cx="923925" cy="746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</xdr:row>
      <xdr:rowOff>28575</xdr:rowOff>
    </xdr:from>
    <xdr:to>
      <xdr:col>1</xdr:col>
      <xdr:colOff>1004818</xdr:colOff>
      <xdr:row>7</xdr:row>
      <xdr:rowOff>742950</xdr:rowOff>
    </xdr:to>
    <xdr:pic>
      <xdr:nvPicPr>
        <xdr:cNvPr id="15" name="Obrázek 14" descr="Jednací stůl UJ 1400">
          <a:extLst>
            <a:ext uri="{FF2B5EF4-FFF2-40B4-BE49-F238E27FC236}">
              <a16:creationId xmlns:a16="http://schemas.microsoft.com/office/drawing/2014/main" id="{825394C2-1BFA-3785-EB7B-00DCF568CB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7" t="22754" r="13216" b="23536"/>
        <a:stretch>
          <a:fillRect/>
        </a:stretch>
      </xdr:blipFill>
      <xdr:spPr bwMode="auto">
        <a:xfrm>
          <a:off x="390525" y="2019300"/>
          <a:ext cx="957193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9</xdr:row>
      <xdr:rowOff>47626</xdr:rowOff>
    </xdr:from>
    <xdr:to>
      <xdr:col>1</xdr:col>
      <xdr:colOff>981075</xdr:colOff>
      <xdr:row>9</xdr:row>
      <xdr:rowOff>793765</xdr:rowOff>
    </xdr:to>
    <xdr:pic>
      <xdr:nvPicPr>
        <xdr:cNvPr id="17" name="Obrázek 16" descr="Textilní nástěnka šedá - obrázek 1 z 5">
          <a:extLst>
            <a:ext uri="{FF2B5EF4-FFF2-40B4-BE49-F238E27FC236}">
              <a16:creationId xmlns:a16="http://schemas.microsoft.com/office/drawing/2014/main" id="{48068CA7-4A3F-474E-99B7-C306247C91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75" r="8625"/>
        <a:stretch>
          <a:fillRect/>
        </a:stretch>
      </xdr:blipFill>
      <xdr:spPr bwMode="auto">
        <a:xfrm>
          <a:off x="400050" y="8677276"/>
          <a:ext cx="923925" cy="746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8</xdr:row>
      <xdr:rowOff>85724</xdr:rowOff>
    </xdr:from>
    <xdr:to>
      <xdr:col>1</xdr:col>
      <xdr:colOff>914400</xdr:colOff>
      <xdr:row>8</xdr:row>
      <xdr:rowOff>1104009</xdr:rowOff>
    </xdr:to>
    <xdr:pic>
      <xdr:nvPicPr>
        <xdr:cNvPr id="2" name="Obrázek 1" descr="Kancelářská skříň SZ 3 80 01">
          <a:extLst>
            <a:ext uri="{FF2B5EF4-FFF2-40B4-BE49-F238E27FC236}">
              <a16:creationId xmlns:a16="http://schemas.microsoft.com/office/drawing/2014/main" id="{5694A23A-B295-5FF2-7A8A-7A2E5144AF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5" t="14552" r="21154" b="11629"/>
        <a:stretch>
          <a:fillRect/>
        </a:stretch>
      </xdr:blipFill>
      <xdr:spPr bwMode="auto">
        <a:xfrm>
          <a:off x="476250" y="3276599"/>
          <a:ext cx="781050" cy="1018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kola@souzchvaletice.c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kola@souzchvaletice.c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kola@souzchvaletice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DA99-8E16-44C5-8289-8E16B157EF39}">
  <sheetPr>
    <pageSetUpPr fitToPage="1"/>
  </sheetPr>
  <dimension ref="A1:U28"/>
  <sheetViews>
    <sheetView tabSelected="1" view="pageBreakPreview" topLeftCell="A4" zoomScale="110" zoomScaleNormal="100" zoomScaleSheetLayoutView="110" workbookViewId="0">
      <selection activeCell="I9" sqref="I9"/>
    </sheetView>
  </sheetViews>
  <sheetFormatPr defaultRowHeight="15" x14ac:dyDescent="0.25"/>
  <cols>
    <col min="1" max="1" width="3.85546875" customWidth="1"/>
    <col min="2" max="2" width="12.28515625" customWidth="1"/>
    <col min="3" max="3" width="5.5703125" customWidth="1"/>
    <col min="4" max="4" width="67.7109375" customWidth="1"/>
    <col min="5" max="5" width="4.42578125" customWidth="1"/>
    <col min="6" max="6" width="15.5703125" customWidth="1"/>
    <col min="7" max="7" width="16.140625" bestFit="1" customWidth="1"/>
    <col min="8" max="8" width="13.140625" customWidth="1"/>
    <col min="9" max="9" width="11.28515625" bestFit="1" customWidth="1"/>
    <col min="10" max="10" width="12.7109375" customWidth="1"/>
    <col min="11" max="11" width="13.140625" customWidth="1"/>
  </cols>
  <sheetData>
    <row r="1" spans="1:21" ht="17.25" customHeight="1" x14ac:dyDescent="0.25">
      <c r="A1" s="86" t="s">
        <v>85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2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21" ht="18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21" ht="6" customHeight="1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21" ht="9.75" customHeight="1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21" ht="15.75" thickBot="1" x14ac:dyDescent="0.3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21" s="1" customFormat="1" ht="15" customHeight="1" x14ac:dyDescent="0.25">
      <c r="A7"/>
      <c r="B7"/>
      <c r="C7"/>
      <c r="D7"/>
      <c r="E7"/>
      <c r="F7"/>
      <c r="G7"/>
      <c r="H7"/>
      <c r="I7"/>
      <c r="N7"/>
      <c r="O7"/>
      <c r="P7"/>
      <c r="Q7"/>
      <c r="R7"/>
      <c r="S7"/>
      <c r="T7"/>
      <c r="U7"/>
    </row>
    <row r="8" spans="1:21" ht="26.25" x14ac:dyDescent="0.4">
      <c r="D8" s="97" t="s">
        <v>84</v>
      </c>
      <c r="E8" s="97"/>
      <c r="F8" s="97"/>
      <c r="G8" s="97"/>
      <c r="H8" s="97"/>
      <c r="I8" s="97"/>
      <c r="J8" s="97"/>
    </row>
    <row r="10" spans="1:21" ht="19.5" customHeight="1" x14ac:dyDescent="0.25">
      <c r="D10" s="88" t="s">
        <v>24</v>
      </c>
      <c r="E10" s="88"/>
      <c r="F10" s="88"/>
      <c r="G10" s="88"/>
      <c r="H10" s="48" t="s">
        <v>25</v>
      </c>
      <c r="I10" s="48" t="s">
        <v>6</v>
      </c>
      <c r="J10" s="48" t="s">
        <v>26</v>
      </c>
    </row>
    <row r="11" spans="1:21" ht="19.5" customHeight="1" x14ac:dyDescent="0.25">
      <c r="C11" s="49" t="s">
        <v>29</v>
      </c>
      <c r="D11" s="103" t="s">
        <v>36</v>
      </c>
      <c r="E11" s="103"/>
      <c r="F11" s="103"/>
      <c r="G11" s="103"/>
      <c r="H11" s="84">
        <f>'Stavební práce'!F22</f>
        <v>0</v>
      </c>
      <c r="I11" s="84">
        <f t="shared" ref="I11:I12" si="0">J11-H11</f>
        <v>0</v>
      </c>
      <c r="J11" s="84">
        <f t="shared" ref="J11:J12" si="1">H11*1.21</f>
        <v>0</v>
      </c>
    </row>
    <row r="12" spans="1:21" ht="19.5" customHeight="1" x14ac:dyDescent="0.25">
      <c r="C12" s="49" t="s">
        <v>27</v>
      </c>
      <c r="D12" s="103" t="s">
        <v>73</v>
      </c>
      <c r="E12" s="103"/>
      <c r="F12" s="103"/>
      <c r="G12" s="103"/>
      <c r="H12" s="84">
        <f>'Vybavení učebny'!F32</f>
        <v>0</v>
      </c>
      <c r="I12" s="84">
        <f t="shared" si="0"/>
        <v>0</v>
      </c>
      <c r="J12" s="84">
        <f t="shared" si="1"/>
        <v>0</v>
      </c>
    </row>
    <row r="13" spans="1:21" ht="19.5" customHeight="1" x14ac:dyDescent="0.25">
      <c r="C13" s="49" t="s">
        <v>78</v>
      </c>
      <c r="D13" s="103" t="s">
        <v>87</v>
      </c>
      <c r="E13" s="103"/>
      <c r="F13" s="103"/>
      <c r="G13" s="103"/>
      <c r="H13" s="84">
        <f>'Učebna 3D tisku'!F19</f>
        <v>0</v>
      </c>
      <c r="I13" s="84">
        <f t="shared" ref="I13" si="2">J13-H13</f>
        <v>0</v>
      </c>
      <c r="J13" s="84">
        <f t="shared" ref="J13" si="3">H13*1.21</f>
        <v>0</v>
      </c>
    </row>
    <row r="14" spans="1:21" ht="18.75" x14ac:dyDescent="0.25">
      <c r="A14" s="50"/>
      <c r="B14" s="51"/>
      <c r="C14" s="89" t="s">
        <v>28</v>
      </c>
      <c r="D14" s="90"/>
      <c r="E14" s="90"/>
      <c r="F14" s="90"/>
      <c r="G14" s="90"/>
      <c r="H14" s="90"/>
      <c r="I14" s="90"/>
      <c r="J14" s="91"/>
      <c r="K14" s="52"/>
    </row>
    <row r="15" spans="1:21" ht="18.75" x14ac:dyDescent="0.3">
      <c r="A15" s="2"/>
      <c r="B15" s="53"/>
      <c r="C15" s="104" t="s">
        <v>5</v>
      </c>
      <c r="D15" s="105"/>
      <c r="E15" s="105"/>
      <c r="F15" s="105"/>
      <c r="G15" s="105"/>
      <c r="H15" s="106"/>
      <c r="I15" s="107">
        <f>SUM(H11:H13)</f>
        <v>0</v>
      </c>
      <c r="J15" s="108"/>
      <c r="K15" s="3"/>
    </row>
    <row r="16" spans="1:21" ht="18.75" x14ac:dyDescent="0.3">
      <c r="A16" s="4"/>
      <c r="B16" s="4"/>
      <c r="C16" s="92" t="s">
        <v>6</v>
      </c>
      <c r="D16" s="93"/>
      <c r="E16" s="93"/>
      <c r="F16" s="93"/>
      <c r="G16" s="93"/>
      <c r="H16" s="94"/>
      <c r="I16" s="95">
        <f>I15*0.21</f>
        <v>0</v>
      </c>
      <c r="J16" s="96"/>
      <c r="K16" s="3"/>
    </row>
    <row r="17" spans="1:11" ht="18.75" x14ac:dyDescent="0.3">
      <c r="A17" s="5"/>
      <c r="B17" s="5"/>
      <c r="C17" s="98" t="s">
        <v>7</v>
      </c>
      <c r="D17" s="99"/>
      <c r="E17" s="99"/>
      <c r="F17" s="99"/>
      <c r="G17" s="99"/>
      <c r="H17" s="100"/>
      <c r="I17" s="101">
        <f>I15+I16</f>
        <v>0</v>
      </c>
      <c r="J17" s="102"/>
      <c r="K17" s="3"/>
    </row>
    <row r="19" spans="1:11" ht="15.75" thickBot="1" x14ac:dyDescent="0.3"/>
    <row r="20" spans="1:11" x14ac:dyDescent="0.25">
      <c r="D20" s="109" t="s">
        <v>91</v>
      </c>
      <c r="E20" s="110"/>
      <c r="F20" s="110"/>
      <c r="G20" s="111"/>
      <c r="H20" s="121"/>
      <c r="I20" s="116"/>
      <c r="J20" s="117"/>
    </row>
    <row r="21" spans="1:11" ht="15.75" thickBot="1" x14ac:dyDescent="0.3">
      <c r="D21" s="112"/>
      <c r="E21" s="113"/>
      <c r="F21" s="113"/>
      <c r="G21" s="114"/>
      <c r="H21" s="118"/>
      <c r="I21" s="119"/>
      <c r="J21" s="120"/>
    </row>
    <row r="22" spans="1:11" ht="15.75" thickBot="1" x14ac:dyDescent="0.3"/>
    <row r="23" spans="1:11" x14ac:dyDescent="0.25">
      <c r="D23" s="122" t="s">
        <v>80</v>
      </c>
      <c r="E23" s="123"/>
      <c r="F23" s="123"/>
      <c r="G23" s="123"/>
      <c r="H23" s="121"/>
      <c r="I23" s="116"/>
      <c r="J23" s="117"/>
    </row>
    <row r="24" spans="1:11" x14ac:dyDescent="0.25">
      <c r="D24" s="124"/>
      <c r="E24" s="125"/>
      <c r="F24" s="125"/>
      <c r="G24" s="125"/>
      <c r="H24" s="128"/>
      <c r="I24" s="129"/>
      <c r="J24" s="130"/>
    </row>
    <row r="25" spans="1:11" ht="15.75" thickBot="1" x14ac:dyDescent="0.3">
      <c r="D25" s="126"/>
      <c r="E25" s="127"/>
      <c r="F25" s="127"/>
      <c r="G25" s="127"/>
      <c r="H25" s="131"/>
      <c r="I25" s="119"/>
      <c r="J25" s="120"/>
    </row>
    <row r="26" spans="1:11" ht="15.75" thickBot="1" x14ac:dyDescent="0.3"/>
    <row r="27" spans="1:11" x14ac:dyDescent="0.25">
      <c r="D27" s="109" t="s">
        <v>81</v>
      </c>
      <c r="E27" s="110"/>
      <c r="F27" s="110"/>
      <c r="G27" s="111"/>
      <c r="H27" s="115"/>
      <c r="I27" s="116"/>
      <c r="J27" s="117"/>
    </row>
    <row r="28" spans="1:11" ht="15.75" thickBot="1" x14ac:dyDescent="0.3">
      <c r="D28" s="112"/>
      <c r="E28" s="113"/>
      <c r="F28" s="113"/>
      <c r="G28" s="114"/>
      <c r="H28" s="118"/>
      <c r="I28" s="119"/>
      <c r="J28" s="120"/>
    </row>
  </sheetData>
  <sheetProtection algorithmName="SHA-512" hashValue="xX3QCp//GDZKRnEpzNAWyT61amyFPo2XVO+nxEhtpWGFaaok7u50ysJ2Pw0jYUdor6fqVClHLknyqxhmOxpSYQ==" saltValue="qg2Fh/oTsOHqhPIwzIUcfQ==" spinCount="100000" sheet="1" objects="1" scenarios="1"/>
  <protectedRanges>
    <protectedRange sqref="H20 H23 H24 H25 H27" name="Oblast1"/>
  </protectedRanges>
  <mergeCells count="21">
    <mergeCell ref="D27:G28"/>
    <mergeCell ref="H27:J28"/>
    <mergeCell ref="D20:G21"/>
    <mergeCell ref="H20:J21"/>
    <mergeCell ref="D23:G25"/>
    <mergeCell ref="H23:J23"/>
    <mergeCell ref="H24:J24"/>
    <mergeCell ref="H25:J25"/>
    <mergeCell ref="C17:H17"/>
    <mergeCell ref="I17:J17"/>
    <mergeCell ref="D11:G11"/>
    <mergeCell ref="D12:G12"/>
    <mergeCell ref="C15:H15"/>
    <mergeCell ref="I15:J15"/>
    <mergeCell ref="D13:G13"/>
    <mergeCell ref="A1:K6"/>
    <mergeCell ref="D10:G10"/>
    <mergeCell ref="C14:J14"/>
    <mergeCell ref="C16:H16"/>
    <mergeCell ref="I16:J16"/>
    <mergeCell ref="D8:J8"/>
  </mergeCells>
  <hyperlinks>
    <hyperlink ref="D11" location="'Přírodopisná učebna 1.1'!Oblast_tisku" display="Přírodopisná učebna" xr:uid="{6808AADA-E081-44CA-9AEB-0E96F9D29F12}"/>
    <hyperlink ref="D11:G11" location="Sekretariát!A1" display="Sekretariát" xr:uid="{47AAE443-F81D-45FA-BD6C-36B0C829D0FF}"/>
    <hyperlink ref="D12:G12" location="'Zrcadlový sál'!A1" display="Zrcadlový sál" xr:uid="{970D65E1-F106-45CE-B677-464CCA621C47}"/>
    <hyperlink ref="D12" location="'Přírodopisná učebna 1.1'!Oblast_tisku" display="Přírodopisná učebna" xr:uid="{A038DDCF-DF7B-4693-987D-2C589FD9A0CA}"/>
    <hyperlink ref="D13:G13" location="'Zrcadlový sál'!A1" display="Zrcadlový sál" xr:uid="{E764E90D-411F-46DF-9A53-032292D8E04A}"/>
    <hyperlink ref="D13" location="'Přírodopisná učebna 1.1'!Oblast_tisku" display="Přírodopisná učebna" xr:uid="{1F536DDD-5193-4E87-9BC2-D85C5732965D}"/>
  </hyperlinks>
  <pageMargins left="0.7" right="0.7" top="0.78740157499999996" bottom="0.78740157499999996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4C23-A11E-4513-A033-2F9E3C1D28A1}">
  <sheetPr>
    <pageSetUpPr fitToPage="1"/>
  </sheetPr>
  <dimension ref="A1:Q25"/>
  <sheetViews>
    <sheetView zoomScaleNormal="100" zoomScaleSheetLayoutView="100" workbookViewId="0">
      <selection activeCell="L8" sqref="L8"/>
    </sheetView>
  </sheetViews>
  <sheetFormatPr defaultRowHeight="15" x14ac:dyDescent="0.25"/>
  <cols>
    <col min="1" max="1" width="5.140625" customWidth="1"/>
    <col min="2" max="2" width="15.5703125" customWidth="1"/>
    <col min="3" max="3" width="60.5703125" customWidth="1"/>
    <col min="4" max="4" width="8.42578125" customWidth="1"/>
    <col min="5" max="5" width="4.42578125" customWidth="1"/>
    <col min="6" max="6" width="15.85546875" customWidth="1"/>
    <col min="7" max="7" width="15.7109375" customWidth="1"/>
    <col min="8" max="8" width="14.42578125" bestFit="1" customWidth="1"/>
    <col min="9" max="10" width="9.140625" style="43"/>
    <col min="11" max="12" width="9.140625" style="57"/>
    <col min="13" max="13" width="9.140625" style="43"/>
  </cols>
  <sheetData>
    <row r="1" spans="1:13" ht="27.75" customHeight="1" thickBot="1" x14ac:dyDescent="0.3">
      <c r="A1" s="20"/>
      <c r="B1" s="21"/>
      <c r="C1" s="19" t="s">
        <v>90</v>
      </c>
      <c r="D1" s="8"/>
      <c r="E1" s="9"/>
      <c r="F1" s="134" t="s">
        <v>36</v>
      </c>
      <c r="G1" s="135"/>
      <c r="H1" s="136"/>
      <c r="I1" s="54"/>
    </row>
    <row r="2" spans="1:13" ht="21" customHeight="1" x14ac:dyDescent="0.25">
      <c r="A2" s="10"/>
      <c r="B2" s="11"/>
      <c r="C2" s="85" t="s">
        <v>89</v>
      </c>
      <c r="D2" s="137" t="s">
        <v>86</v>
      </c>
      <c r="E2" s="137"/>
      <c r="F2" s="137"/>
      <c r="G2" s="137"/>
      <c r="H2" s="138"/>
      <c r="I2" s="54"/>
    </row>
    <row r="3" spans="1:13" ht="21" x14ac:dyDescent="0.25">
      <c r="A3" s="6"/>
      <c r="B3" s="7"/>
      <c r="C3" s="42"/>
      <c r="D3" s="12"/>
      <c r="E3" s="12"/>
      <c r="F3" s="139" t="s">
        <v>33</v>
      </c>
      <c r="G3" s="139"/>
      <c r="H3" s="140"/>
      <c r="I3" s="54"/>
    </row>
    <row r="4" spans="1:13" ht="21.75" thickBot="1" x14ac:dyDescent="0.3">
      <c r="A4" s="6"/>
      <c r="B4" s="7"/>
      <c r="C4" s="26"/>
      <c r="D4" s="7"/>
      <c r="E4" s="7"/>
      <c r="F4" s="139" t="s">
        <v>34</v>
      </c>
      <c r="G4" s="139"/>
      <c r="H4" s="140"/>
      <c r="I4" s="54"/>
    </row>
    <row r="5" spans="1:13" ht="34.5" customHeight="1" thickBot="1" x14ac:dyDescent="0.3">
      <c r="A5" s="15" t="s">
        <v>0</v>
      </c>
      <c r="B5" s="16" t="s">
        <v>10</v>
      </c>
      <c r="C5" s="16" t="s">
        <v>1</v>
      </c>
      <c r="D5" s="17" t="s">
        <v>3</v>
      </c>
      <c r="E5" s="17" t="s">
        <v>2</v>
      </c>
      <c r="F5" s="18" t="s">
        <v>9</v>
      </c>
      <c r="G5" s="18" t="s">
        <v>13</v>
      </c>
      <c r="H5" s="18" t="s">
        <v>14</v>
      </c>
    </row>
    <row r="6" spans="1:13" s="1" customFormat="1" ht="15" customHeight="1" thickTop="1" x14ac:dyDescent="0.25">
      <c r="A6" s="13"/>
      <c r="B6" s="14"/>
      <c r="C6" s="141"/>
      <c r="D6" s="142"/>
      <c r="E6" s="142"/>
      <c r="F6" s="142"/>
      <c r="G6" s="143"/>
      <c r="H6" s="144"/>
      <c r="I6" s="43"/>
      <c r="J6" s="55"/>
      <c r="K6" s="58"/>
      <c r="L6" s="58"/>
      <c r="M6" s="55"/>
    </row>
    <row r="7" spans="1:13" ht="15.75" x14ac:dyDescent="0.25">
      <c r="A7" s="66"/>
      <c r="B7" s="67"/>
      <c r="C7" s="68" t="s">
        <v>38</v>
      </c>
      <c r="I7"/>
    </row>
    <row r="8" spans="1:13" ht="60" x14ac:dyDescent="0.25">
      <c r="A8" s="44" t="s">
        <v>17</v>
      </c>
      <c r="B8" s="22"/>
      <c r="C8" s="23" t="s">
        <v>79</v>
      </c>
      <c r="D8" s="24">
        <v>1</v>
      </c>
      <c r="E8" s="25" t="s">
        <v>4</v>
      </c>
      <c r="F8" s="61">
        <v>0</v>
      </c>
      <c r="G8" s="69">
        <f>F8*D8</f>
        <v>0</v>
      </c>
      <c r="H8" s="70">
        <f>G8*1.21</f>
        <v>0</v>
      </c>
      <c r="I8"/>
    </row>
    <row r="9" spans="1:13" ht="20.100000000000001" customHeight="1" thickBot="1" x14ac:dyDescent="0.3">
      <c r="A9" s="71"/>
      <c r="B9" s="132" t="s">
        <v>42</v>
      </c>
      <c r="C9" s="132"/>
      <c r="D9" s="132"/>
      <c r="E9" s="132"/>
      <c r="F9" s="132"/>
      <c r="G9" s="80">
        <f>SUM(G8:G8)</f>
        <v>0</v>
      </c>
      <c r="H9" s="80">
        <f>ROUND(G9*1.21,0)</f>
        <v>0</v>
      </c>
    </row>
    <row r="10" spans="1:13" s="1" customFormat="1" ht="15" customHeight="1" thickTop="1" x14ac:dyDescent="0.25">
      <c r="A10" s="72"/>
      <c r="B10" s="73"/>
      <c r="C10" s="133"/>
      <c r="D10" s="133"/>
      <c r="E10" s="133"/>
      <c r="F10" s="133"/>
      <c r="G10" s="133"/>
      <c r="H10" s="133"/>
      <c r="I10" s="43"/>
      <c r="J10" s="55"/>
      <c r="K10" s="58"/>
      <c r="L10" s="58"/>
      <c r="M10" s="55"/>
    </row>
    <row r="11" spans="1:13" ht="15.75" x14ac:dyDescent="0.25">
      <c r="A11" s="66"/>
      <c r="B11" s="67"/>
      <c r="C11" s="68" t="s">
        <v>39</v>
      </c>
      <c r="I11"/>
    </row>
    <row r="12" spans="1:13" x14ac:dyDescent="0.25">
      <c r="A12" s="44" t="s">
        <v>18</v>
      </c>
      <c r="B12" s="22"/>
      <c r="C12" s="23" t="s">
        <v>40</v>
      </c>
      <c r="D12" s="24">
        <v>1</v>
      </c>
      <c r="E12" s="25" t="s">
        <v>4</v>
      </c>
      <c r="F12" s="61">
        <v>0</v>
      </c>
      <c r="G12" s="69">
        <f t="shared" ref="G12:G18" si="0">F12*D12</f>
        <v>0</v>
      </c>
      <c r="H12" s="70">
        <f t="shared" ref="H12:H18" si="1">G12*1.21</f>
        <v>0</v>
      </c>
      <c r="I12"/>
    </row>
    <row r="13" spans="1:13" ht="30" x14ac:dyDescent="0.25">
      <c r="A13" s="44" t="s">
        <v>20</v>
      </c>
      <c r="B13" s="22"/>
      <c r="C13" s="23" t="s">
        <v>71</v>
      </c>
      <c r="D13" s="24">
        <v>1</v>
      </c>
      <c r="E13" s="25" t="s">
        <v>4</v>
      </c>
      <c r="F13" s="61">
        <v>0</v>
      </c>
      <c r="G13" s="69">
        <f t="shared" ref="G13" si="2">F13*D13</f>
        <v>0</v>
      </c>
      <c r="H13" s="70">
        <f t="shared" ref="H13" si="3">G13*1.21</f>
        <v>0</v>
      </c>
      <c r="I13"/>
    </row>
    <row r="14" spans="1:13" x14ac:dyDescent="0.25">
      <c r="A14" s="44" t="s">
        <v>32</v>
      </c>
      <c r="B14" s="22"/>
      <c r="C14" s="23" t="s">
        <v>67</v>
      </c>
      <c r="D14" s="24">
        <v>1</v>
      </c>
      <c r="E14" s="25" t="s">
        <v>4</v>
      </c>
      <c r="F14" s="61">
        <v>0</v>
      </c>
      <c r="G14" s="69">
        <f t="shared" ref="G14:G15" si="4">F14*D14</f>
        <v>0</v>
      </c>
      <c r="H14" s="70">
        <f t="shared" ref="H14:H15" si="5">G14*1.21</f>
        <v>0</v>
      </c>
      <c r="I14"/>
    </row>
    <row r="15" spans="1:13" x14ac:dyDescent="0.25">
      <c r="A15" s="44" t="s">
        <v>41</v>
      </c>
      <c r="B15" s="22"/>
      <c r="C15" s="23" t="s">
        <v>64</v>
      </c>
      <c r="D15" s="24">
        <v>1</v>
      </c>
      <c r="E15" s="25" t="s">
        <v>4</v>
      </c>
      <c r="F15" s="61">
        <v>0</v>
      </c>
      <c r="G15" s="69">
        <f t="shared" si="4"/>
        <v>0</v>
      </c>
      <c r="H15" s="70">
        <f t="shared" si="5"/>
        <v>0</v>
      </c>
      <c r="I15"/>
    </row>
    <row r="16" spans="1:13" x14ac:dyDescent="0.25">
      <c r="A16" s="44" t="s">
        <v>68</v>
      </c>
      <c r="B16" s="22"/>
      <c r="C16" s="23" t="s">
        <v>65</v>
      </c>
      <c r="D16" s="24">
        <v>1</v>
      </c>
      <c r="E16" s="25" t="s">
        <v>4</v>
      </c>
      <c r="F16" s="61">
        <v>0</v>
      </c>
      <c r="G16" s="69">
        <f t="shared" si="0"/>
        <v>0</v>
      </c>
      <c r="H16" s="70">
        <f t="shared" si="1"/>
        <v>0</v>
      </c>
      <c r="I16"/>
    </row>
    <row r="17" spans="1:17" s="1" customFormat="1" ht="45" x14ac:dyDescent="0.25">
      <c r="A17" s="44" t="s">
        <v>69</v>
      </c>
      <c r="B17" s="22"/>
      <c r="C17" s="23" t="s">
        <v>72</v>
      </c>
      <c r="D17" s="24">
        <v>1</v>
      </c>
      <c r="E17" s="25" t="s">
        <v>4</v>
      </c>
      <c r="F17" s="61">
        <v>0</v>
      </c>
      <c r="G17" s="69">
        <f t="shared" si="0"/>
        <v>0</v>
      </c>
      <c r="H17" s="70">
        <f t="shared" si="1"/>
        <v>0</v>
      </c>
      <c r="I17" s="55"/>
      <c r="J17" s="55"/>
      <c r="K17" s="58"/>
      <c r="L17" s="58"/>
      <c r="M17" s="55"/>
      <c r="O17"/>
      <c r="Q17"/>
    </row>
    <row r="18" spans="1:17" s="1" customFormat="1" x14ac:dyDescent="0.25">
      <c r="A18" s="44" t="s">
        <v>70</v>
      </c>
      <c r="B18" s="22"/>
      <c r="C18" s="23" t="s">
        <v>66</v>
      </c>
      <c r="D18" s="24">
        <v>1</v>
      </c>
      <c r="E18" s="25" t="s">
        <v>4</v>
      </c>
      <c r="F18" s="61">
        <v>0</v>
      </c>
      <c r="G18" s="69">
        <f t="shared" si="0"/>
        <v>0</v>
      </c>
      <c r="H18" s="70">
        <f t="shared" si="1"/>
        <v>0</v>
      </c>
      <c r="I18" s="55"/>
      <c r="J18" s="55"/>
      <c r="K18" s="58"/>
      <c r="L18" s="58"/>
      <c r="M18" s="55"/>
      <c r="O18"/>
      <c r="Q18"/>
    </row>
    <row r="19" spans="1:17" ht="20.100000000000001" customHeight="1" thickBot="1" x14ac:dyDescent="0.3">
      <c r="A19" s="71"/>
      <c r="B19" s="132" t="s">
        <v>43</v>
      </c>
      <c r="C19" s="132"/>
      <c r="D19" s="132"/>
      <c r="E19" s="132"/>
      <c r="F19" s="132"/>
      <c r="G19" s="80">
        <f>SUM(G12:G18)</f>
        <v>0</v>
      </c>
      <c r="H19" s="80">
        <f>ROUND(G19*1.21,0)</f>
        <v>0</v>
      </c>
    </row>
    <row r="20" spans="1:17" s="1" customFormat="1" ht="15" customHeight="1" thickTop="1" x14ac:dyDescent="0.25">
      <c r="A20" s="72"/>
      <c r="B20" s="73"/>
      <c r="C20" s="133"/>
      <c r="D20" s="133"/>
      <c r="E20" s="133"/>
      <c r="F20" s="133"/>
      <c r="G20" s="133"/>
      <c r="H20" s="133"/>
      <c r="I20" s="43"/>
      <c r="J20" s="55"/>
      <c r="K20" s="58"/>
      <c r="L20" s="58"/>
      <c r="M20" s="55"/>
    </row>
    <row r="21" spans="1:17" s="1" customFormat="1" ht="18" customHeight="1" x14ac:dyDescent="0.25">
      <c r="A21" s="33"/>
      <c r="B21" s="149" t="s">
        <v>15</v>
      </c>
      <c r="C21" s="149"/>
      <c r="D21" s="149"/>
      <c r="E21" s="149"/>
      <c r="F21" s="149"/>
      <c r="G21" s="149"/>
      <c r="H21" s="149"/>
      <c r="I21" s="43"/>
      <c r="J21" s="55"/>
      <c r="K21" s="58"/>
      <c r="L21" s="58"/>
      <c r="M21" s="55"/>
    </row>
    <row r="22" spans="1:17" ht="18.75" x14ac:dyDescent="0.3">
      <c r="A22" s="2"/>
      <c r="B22" s="104" t="s">
        <v>5</v>
      </c>
      <c r="C22" s="105"/>
      <c r="D22" s="105"/>
      <c r="E22" s="105"/>
      <c r="F22" s="150">
        <f>SUM(G9,G19)</f>
        <v>0</v>
      </c>
      <c r="G22" s="151"/>
      <c r="H22" s="3"/>
      <c r="I22" s="56"/>
    </row>
    <row r="23" spans="1:17" ht="18.75" x14ac:dyDescent="0.3">
      <c r="A23" s="4"/>
      <c r="B23" s="92" t="s">
        <v>6</v>
      </c>
      <c r="C23" s="93"/>
      <c r="D23" s="93"/>
      <c r="E23" s="93"/>
      <c r="F23" s="145">
        <f>F22*0.21</f>
        <v>0</v>
      </c>
      <c r="G23" s="146"/>
      <c r="H23" s="3"/>
      <c r="I23" s="56"/>
    </row>
    <row r="24" spans="1:17" ht="18.75" x14ac:dyDescent="0.3">
      <c r="A24" s="5"/>
      <c r="B24" s="98" t="s">
        <v>7</v>
      </c>
      <c r="C24" s="99"/>
      <c r="D24" s="99"/>
      <c r="E24" s="99"/>
      <c r="F24" s="147">
        <f>ROUND(SUM(F22+F23),0)</f>
        <v>0</v>
      </c>
      <c r="G24" s="148"/>
      <c r="H24" s="3"/>
      <c r="I24" s="56"/>
    </row>
    <row r="25" spans="1:17" ht="10.5" customHeight="1" x14ac:dyDescent="0.25"/>
  </sheetData>
  <sheetProtection algorithmName="SHA-512" hashValue="r3wZntJS32mXbWoLisq5+8K8y3VUDfDP3+MjxLGsGxXhMrXmM+Vy59GziNFTlDZRoaIEIQPqcD/SzNQfVQP0CQ==" saltValue="1ODqQdgXCzGk+ZNx4ST7eg==" spinCount="100000" sheet="1" objects="1" scenarios="1"/>
  <protectedRanges>
    <protectedRange sqref="F8 F12:F18" name="Oblast1"/>
  </protectedRanges>
  <mergeCells count="16">
    <mergeCell ref="B19:F19"/>
    <mergeCell ref="C20:H20"/>
    <mergeCell ref="B23:E23"/>
    <mergeCell ref="F23:G23"/>
    <mergeCell ref="B24:E24"/>
    <mergeCell ref="F24:G24"/>
    <mergeCell ref="B21:H21"/>
    <mergeCell ref="B22:E22"/>
    <mergeCell ref="F22:G22"/>
    <mergeCell ref="B9:F9"/>
    <mergeCell ref="C10:H10"/>
    <mergeCell ref="F1:H1"/>
    <mergeCell ref="D2:H2"/>
    <mergeCell ref="F3:H3"/>
    <mergeCell ref="F4:H4"/>
    <mergeCell ref="C6:H6"/>
  </mergeCells>
  <hyperlinks>
    <hyperlink ref="C2" r:id="rId1" xr:uid="{9CA4E8F6-2B49-48AD-B407-BC58473BADD1}"/>
  </hyperlinks>
  <printOptions horizontalCentered="1"/>
  <pageMargins left="0.70866141732283472" right="0.82677165354330717" top="0.98425196850393704" bottom="1.0236220472440944" header="0.31496062992125984" footer="0.31496062992125984"/>
  <pageSetup paperSize="9" scale="61" fitToHeight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F740-61B9-42A6-9A18-7CEE6DC8AE6C}">
  <sheetPr>
    <pageSetUpPr fitToPage="1"/>
  </sheetPr>
  <dimension ref="A1:Q35"/>
  <sheetViews>
    <sheetView view="pageBreakPreview" zoomScaleNormal="100" zoomScaleSheetLayoutView="100" workbookViewId="0">
      <selection activeCell="K20" sqref="K20"/>
    </sheetView>
  </sheetViews>
  <sheetFormatPr defaultRowHeight="15" x14ac:dyDescent="0.25"/>
  <cols>
    <col min="1" max="1" width="5.140625" customWidth="1"/>
    <col min="2" max="2" width="15.5703125" customWidth="1"/>
    <col min="3" max="3" width="60.5703125" customWidth="1"/>
    <col min="4" max="4" width="8.42578125" customWidth="1"/>
    <col min="5" max="5" width="4.42578125" customWidth="1"/>
    <col min="6" max="6" width="15.85546875" customWidth="1"/>
    <col min="7" max="7" width="15.7109375" customWidth="1"/>
    <col min="8" max="8" width="14.42578125" bestFit="1" customWidth="1"/>
    <col min="9" max="9" width="9.140625" style="43"/>
    <col min="10" max="12" width="9.140625" style="75"/>
    <col min="13" max="13" width="9.140625" style="43"/>
  </cols>
  <sheetData>
    <row r="1" spans="1:13" ht="27.75" customHeight="1" thickBot="1" x14ac:dyDescent="0.3">
      <c r="A1" s="20"/>
      <c r="B1" s="21"/>
      <c r="C1" s="19" t="s">
        <v>90</v>
      </c>
      <c r="D1" s="8"/>
      <c r="E1" s="9"/>
      <c r="F1" s="134" t="s">
        <v>73</v>
      </c>
      <c r="G1" s="135"/>
      <c r="H1" s="136"/>
      <c r="I1" s="54"/>
    </row>
    <row r="2" spans="1:13" ht="21" customHeight="1" x14ac:dyDescent="0.25">
      <c r="A2" s="10"/>
      <c r="B2" s="11"/>
      <c r="C2" s="85" t="s">
        <v>89</v>
      </c>
      <c r="D2" s="137" t="s">
        <v>86</v>
      </c>
      <c r="E2" s="137"/>
      <c r="F2" s="137"/>
      <c r="G2" s="137"/>
      <c r="H2" s="138"/>
      <c r="I2" s="54"/>
    </row>
    <row r="3" spans="1:13" ht="21" x14ac:dyDescent="0.25">
      <c r="A3" s="6"/>
      <c r="B3" s="7"/>
      <c r="C3" s="42"/>
      <c r="D3" s="12"/>
      <c r="E3" s="12"/>
      <c r="F3" s="139" t="s">
        <v>33</v>
      </c>
      <c r="G3" s="139"/>
      <c r="H3" s="140"/>
      <c r="I3" s="54"/>
    </row>
    <row r="4" spans="1:13" ht="21.75" thickBot="1" x14ac:dyDescent="0.3">
      <c r="A4" s="6"/>
      <c r="B4" s="7"/>
      <c r="C4" s="26"/>
      <c r="D4" s="7"/>
      <c r="E4" s="7"/>
      <c r="F4" s="139" t="s">
        <v>34</v>
      </c>
      <c r="G4" s="139"/>
      <c r="H4" s="140"/>
      <c r="I4" s="54"/>
    </row>
    <row r="5" spans="1:13" ht="34.5" customHeight="1" thickBot="1" x14ac:dyDescent="0.3">
      <c r="A5" s="15" t="s">
        <v>0</v>
      </c>
      <c r="B5" s="16" t="s">
        <v>10</v>
      </c>
      <c r="C5" s="16" t="s">
        <v>1</v>
      </c>
      <c r="D5" s="17" t="s">
        <v>3</v>
      </c>
      <c r="E5" s="17" t="s">
        <v>2</v>
      </c>
      <c r="F5" s="18" t="s">
        <v>9</v>
      </c>
      <c r="G5" s="18" t="s">
        <v>13</v>
      </c>
      <c r="H5" s="18" t="s">
        <v>14</v>
      </c>
    </row>
    <row r="6" spans="1:13" s="1" customFormat="1" ht="15" customHeight="1" thickTop="1" x14ac:dyDescent="0.25">
      <c r="A6" s="13"/>
      <c r="B6" s="14"/>
      <c r="C6" s="141"/>
      <c r="D6" s="142"/>
      <c r="E6" s="142"/>
      <c r="F6" s="142"/>
      <c r="G6" s="143"/>
      <c r="H6" s="144"/>
      <c r="I6" s="43"/>
      <c r="J6" s="76"/>
      <c r="K6" s="76"/>
      <c r="L6" s="76"/>
      <c r="M6" s="55"/>
    </row>
    <row r="7" spans="1:13" ht="15.75" x14ac:dyDescent="0.25">
      <c r="A7" s="66"/>
      <c r="B7" s="67"/>
      <c r="C7" s="68" t="s">
        <v>37</v>
      </c>
    </row>
    <row r="8" spans="1:13" ht="105" x14ac:dyDescent="0.25">
      <c r="A8" s="44" t="s">
        <v>17</v>
      </c>
      <c r="B8" s="22"/>
      <c r="C8" s="45" t="s">
        <v>45</v>
      </c>
      <c r="D8" s="24">
        <v>17</v>
      </c>
      <c r="E8" s="25" t="s">
        <v>4</v>
      </c>
      <c r="F8" s="61">
        <v>0</v>
      </c>
      <c r="G8" s="69">
        <f>F8*D8</f>
        <v>0</v>
      </c>
      <c r="H8" s="70">
        <f>G8*1.21</f>
        <v>0</v>
      </c>
    </row>
    <row r="9" spans="1:13" ht="90" x14ac:dyDescent="0.25">
      <c r="A9" s="44" t="s">
        <v>19</v>
      </c>
      <c r="B9" s="22"/>
      <c r="C9" s="45" t="s">
        <v>46</v>
      </c>
      <c r="D9" s="24">
        <v>1</v>
      </c>
      <c r="E9" s="25" t="s">
        <v>4</v>
      </c>
      <c r="F9" s="61">
        <v>0</v>
      </c>
      <c r="G9" s="69">
        <f t="shared" ref="G9:G11" si="0">F9*D9</f>
        <v>0</v>
      </c>
      <c r="H9" s="70">
        <f t="shared" ref="H9:H21" si="1">G9*1.21</f>
        <v>0</v>
      </c>
      <c r="L9" s="77"/>
      <c r="M9"/>
    </row>
    <row r="10" spans="1:13" ht="95.25" customHeight="1" x14ac:dyDescent="0.25">
      <c r="A10" s="44" t="s">
        <v>21</v>
      </c>
      <c r="B10" s="22"/>
      <c r="C10" s="45" t="s">
        <v>47</v>
      </c>
      <c r="D10" s="24">
        <v>2</v>
      </c>
      <c r="E10" s="25" t="s">
        <v>4</v>
      </c>
      <c r="F10" s="61">
        <v>0</v>
      </c>
      <c r="G10" s="69">
        <f t="shared" ref="G10" si="2">F10*D10</f>
        <v>0</v>
      </c>
      <c r="H10" s="70">
        <f t="shared" si="1"/>
        <v>0</v>
      </c>
    </row>
    <row r="11" spans="1:13" ht="105" x14ac:dyDescent="0.25">
      <c r="A11" s="44" t="s">
        <v>22</v>
      </c>
      <c r="B11" s="22"/>
      <c r="C11" s="45" t="s">
        <v>63</v>
      </c>
      <c r="D11" s="24">
        <v>2</v>
      </c>
      <c r="E11" s="25" t="s">
        <v>4</v>
      </c>
      <c r="F11" s="61">
        <v>0</v>
      </c>
      <c r="G11" s="69">
        <f t="shared" si="0"/>
        <v>0</v>
      </c>
      <c r="H11" s="70">
        <f t="shared" si="1"/>
        <v>0</v>
      </c>
    </row>
    <row r="12" spans="1:13" ht="60" x14ac:dyDescent="0.25">
      <c r="A12" s="44" t="s">
        <v>44</v>
      </c>
      <c r="B12" s="22"/>
      <c r="C12" s="23" t="s">
        <v>57</v>
      </c>
      <c r="D12" s="24">
        <v>32</v>
      </c>
      <c r="E12" s="25" t="s">
        <v>4</v>
      </c>
      <c r="F12" s="61">
        <v>0</v>
      </c>
      <c r="G12" s="69">
        <f t="shared" ref="G12" si="3">F12*D12</f>
        <v>0</v>
      </c>
      <c r="H12" s="70">
        <f t="shared" si="1"/>
        <v>0</v>
      </c>
    </row>
    <row r="13" spans="1:13" ht="67.5" customHeight="1" x14ac:dyDescent="0.25">
      <c r="A13" s="44" t="s">
        <v>49</v>
      </c>
      <c r="B13" s="22"/>
      <c r="C13" s="23" t="s">
        <v>48</v>
      </c>
      <c r="D13" s="24">
        <v>1</v>
      </c>
      <c r="E13" s="25" t="s">
        <v>4</v>
      </c>
      <c r="F13" s="61">
        <v>0</v>
      </c>
      <c r="G13" s="69">
        <f t="shared" ref="G13" si="4">F13*D13</f>
        <v>0</v>
      </c>
      <c r="H13" s="70">
        <f t="shared" si="1"/>
        <v>0</v>
      </c>
    </row>
    <row r="14" spans="1:13" ht="90" x14ac:dyDescent="0.25">
      <c r="A14" s="44" t="s">
        <v>50</v>
      </c>
      <c r="B14" s="22"/>
      <c r="C14" s="23" t="s">
        <v>75</v>
      </c>
      <c r="D14" s="24">
        <v>2</v>
      </c>
      <c r="E14" s="25" t="s">
        <v>4</v>
      </c>
      <c r="F14" s="61">
        <v>0</v>
      </c>
      <c r="G14" s="69">
        <f t="shared" ref="G14" si="5">F14*D14</f>
        <v>0</v>
      </c>
      <c r="H14" s="70">
        <f t="shared" ref="H14" si="6">G14*1.21</f>
        <v>0</v>
      </c>
    </row>
    <row r="15" spans="1:13" ht="90" x14ac:dyDescent="0.25">
      <c r="A15" s="44" t="s">
        <v>51</v>
      </c>
      <c r="B15" s="22"/>
      <c r="C15" s="23" t="s">
        <v>59</v>
      </c>
      <c r="D15" s="24">
        <v>1</v>
      </c>
      <c r="E15" s="25" t="s">
        <v>4</v>
      </c>
      <c r="F15" s="61">
        <v>0</v>
      </c>
      <c r="G15" s="69">
        <f t="shared" ref="G15:G18" si="7">F15*D15</f>
        <v>0</v>
      </c>
      <c r="H15" s="70">
        <f t="shared" si="1"/>
        <v>0</v>
      </c>
      <c r="L15" s="78"/>
      <c r="M15" s="65"/>
    </row>
    <row r="16" spans="1:13" ht="90" customHeight="1" x14ac:dyDescent="0.25">
      <c r="A16" s="44" t="s">
        <v>52</v>
      </c>
      <c r="B16" s="22"/>
      <c r="C16" s="23" t="s">
        <v>31</v>
      </c>
      <c r="D16" s="24">
        <v>1</v>
      </c>
      <c r="E16" s="25" t="s">
        <v>4</v>
      </c>
      <c r="F16" s="61">
        <v>0</v>
      </c>
      <c r="G16" s="69">
        <f t="shared" si="7"/>
        <v>0</v>
      </c>
      <c r="H16" s="70">
        <f t="shared" si="1"/>
        <v>0</v>
      </c>
    </row>
    <row r="17" spans="1:17" ht="39" customHeight="1" x14ac:dyDescent="0.25">
      <c r="A17" s="79" t="s">
        <v>53</v>
      </c>
      <c r="B17" s="46"/>
      <c r="C17" s="47" t="s">
        <v>23</v>
      </c>
      <c r="D17" s="24">
        <v>1</v>
      </c>
      <c r="E17" s="25" t="s">
        <v>4</v>
      </c>
      <c r="F17" s="61">
        <v>0</v>
      </c>
      <c r="G17" s="69">
        <f t="shared" si="7"/>
        <v>0</v>
      </c>
      <c r="H17" s="70">
        <f t="shared" si="1"/>
        <v>0</v>
      </c>
    </row>
    <row r="18" spans="1:17" ht="39" customHeight="1" x14ac:dyDescent="0.25">
      <c r="A18" s="45" t="s">
        <v>54</v>
      </c>
      <c r="B18" s="46"/>
      <c r="C18" s="47" t="s">
        <v>30</v>
      </c>
      <c r="D18" s="59">
        <v>1</v>
      </c>
      <c r="E18" s="60" t="s">
        <v>4</v>
      </c>
      <c r="F18" s="61">
        <v>0</v>
      </c>
      <c r="G18" s="69">
        <f t="shared" si="7"/>
        <v>0</v>
      </c>
      <c r="H18" s="70">
        <f t="shared" si="1"/>
        <v>0</v>
      </c>
      <c r="M18"/>
    </row>
    <row r="19" spans="1:17" ht="111.75" customHeight="1" x14ac:dyDescent="0.25">
      <c r="A19" s="45" t="s">
        <v>55</v>
      </c>
      <c r="B19" s="46"/>
      <c r="C19" s="47" t="s">
        <v>83</v>
      </c>
      <c r="D19" s="59">
        <v>30</v>
      </c>
      <c r="E19" s="60" t="s">
        <v>4</v>
      </c>
      <c r="F19" s="61">
        <v>0</v>
      </c>
      <c r="G19" s="69">
        <f t="shared" ref="G19:G21" si="8">F19*D19</f>
        <v>0</v>
      </c>
      <c r="H19" s="70">
        <f t="shared" si="1"/>
        <v>0</v>
      </c>
    </row>
    <row r="20" spans="1:17" ht="42.75" customHeight="1" x14ac:dyDescent="0.25">
      <c r="A20" s="45" t="s">
        <v>56</v>
      </c>
      <c r="B20" s="46"/>
      <c r="C20" s="47" t="s">
        <v>60</v>
      </c>
      <c r="D20" s="59">
        <v>2</v>
      </c>
      <c r="E20" s="60" t="s">
        <v>4</v>
      </c>
      <c r="F20" s="61">
        <v>0</v>
      </c>
      <c r="G20" s="69">
        <f t="shared" si="8"/>
        <v>0</v>
      </c>
      <c r="H20" s="70">
        <f t="shared" si="1"/>
        <v>0</v>
      </c>
    </row>
    <row r="21" spans="1:17" ht="39" customHeight="1" x14ac:dyDescent="0.25">
      <c r="A21" s="45" t="s">
        <v>74</v>
      </c>
      <c r="B21" s="46"/>
      <c r="C21" s="47" t="s">
        <v>61</v>
      </c>
      <c r="D21" s="59">
        <v>1</v>
      </c>
      <c r="E21" s="60" t="s">
        <v>4</v>
      </c>
      <c r="F21" s="61">
        <v>0</v>
      </c>
      <c r="G21" s="69">
        <f t="shared" si="8"/>
        <v>0</v>
      </c>
      <c r="H21" s="70">
        <f t="shared" si="1"/>
        <v>0</v>
      </c>
    </row>
    <row r="22" spans="1:17" s="1" customFormat="1" ht="18" customHeight="1" thickBot="1" x14ac:dyDescent="0.3">
      <c r="A22" s="71"/>
      <c r="B22" s="132" t="s">
        <v>16</v>
      </c>
      <c r="C22" s="132"/>
      <c r="D22" s="132"/>
      <c r="E22" s="132"/>
      <c r="F22" s="132"/>
      <c r="G22" s="80">
        <f>SUM(G8:G21)</f>
        <v>0</v>
      </c>
      <c r="H22" s="80">
        <f>ROUND(G22*1.21,0)</f>
        <v>0</v>
      </c>
      <c r="I22" s="55"/>
      <c r="J22" s="76"/>
      <c r="K22" s="76"/>
      <c r="L22" s="76"/>
      <c r="M22" s="55"/>
      <c r="O22"/>
    </row>
    <row r="23" spans="1:17" s="1" customFormat="1" ht="12" customHeight="1" thickTop="1" x14ac:dyDescent="0.25">
      <c r="A23" s="35"/>
      <c r="B23" s="34"/>
      <c r="C23" s="34"/>
      <c r="D23" s="34"/>
      <c r="E23" s="34"/>
      <c r="F23" s="34"/>
      <c r="G23" s="36"/>
      <c r="H23" s="36"/>
      <c r="I23" s="55"/>
      <c r="J23" s="76"/>
      <c r="K23" s="76"/>
      <c r="L23" s="76"/>
      <c r="M23" s="55"/>
      <c r="O23"/>
      <c r="Q23"/>
    </row>
    <row r="24" spans="1:17" s="1" customFormat="1" ht="18" customHeight="1" x14ac:dyDescent="0.25">
      <c r="A24" s="152" t="s">
        <v>11</v>
      </c>
      <c r="B24" s="152"/>
      <c r="C24" s="152"/>
      <c r="D24" s="27"/>
      <c r="E24" s="28"/>
      <c r="F24" s="29"/>
      <c r="G24" s="30"/>
      <c r="H24" s="31"/>
      <c r="I24" s="55"/>
      <c r="J24" s="76"/>
      <c r="K24" s="76"/>
      <c r="L24" s="76"/>
      <c r="M24" s="43"/>
      <c r="O24"/>
    </row>
    <row r="25" spans="1:17" s="1" customFormat="1" ht="18" customHeight="1" x14ac:dyDescent="0.25">
      <c r="A25" s="44" t="s">
        <v>18</v>
      </c>
      <c r="B25" s="153" t="s">
        <v>8</v>
      </c>
      <c r="C25" s="153"/>
      <c r="D25" s="32">
        <v>2</v>
      </c>
      <c r="E25" s="25" t="s">
        <v>4</v>
      </c>
      <c r="F25" s="61">
        <v>0</v>
      </c>
      <c r="G25" s="81">
        <f t="shared" ref="G25:G27" si="9">F25*D25</f>
        <v>0</v>
      </c>
      <c r="H25" s="81">
        <f>CEILING(G25*1.21,1)</f>
        <v>0</v>
      </c>
      <c r="I25" s="55"/>
      <c r="J25" s="76"/>
      <c r="K25" s="76"/>
      <c r="L25" s="76"/>
      <c r="M25" s="55"/>
    </row>
    <row r="26" spans="1:17" s="1" customFormat="1" ht="18" customHeight="1" x14ac:dyDescent="0.25">
      <c r="A26" s="44" t="s">
        <v>20</v>
      </c>
      <c r="B26" s="153" t="s">
        <v>58</v>
      </c>
      <c r="C26" s="153"/>
      <c r="D26" s="32">
        <v>1</v>
      </c>
      <c r="E26" s="25" t="s">
        <v>4</v>
      </c>
      <c r="F26" s="61">
        <v>0</v>
      </c>
      <c r="G26" s="81">
        <f t="shared" ref="G26" si="10">F26*D26</f>
        <v>0</v>
      </c>
      <c r="H26" s="81">
        <f>CEILING(G26*1.21,1)</f>
        <v>0</v>
      </c>
      <c r="I26" s="55"/>
      <c r="J26" s="76"/>
      <c r="K26" s="76"/>
      <c r="L26" s="76"/>
      <c r="M26" s="55"/>
    </row>
    <row r="27" spans="1:17" s="1" customFormat="1" ht="28.5" customHeight="1" x14ac:dyDescent="0.25">
      <c r="A27" s="44" t="s">
        <v>32</v>
      </c>
      <c r="B27" s="154" t="s">
        <v>35</v>
      </c>
      <c r="C27" s="155"/>
      <c r="D27" s="32">
        <v>1</v>
      </c>
      <c r="E27" s="25" t="s">
        <v>4</v>
      </c>
      <c r="F27" s="61">
        <v>0</v>
      </c>
      <c r="G27" s="81">
        <f t="shared" si="9"/>
        <v>0</v>
      </c>
      <c r="H27" s="81">
        <f>CEILING(G27*1.21,1)</f>
        <v>0</v>
      </c>
      <c r="I27" s="55"/>
      <c r="J27" s="76"/>
      <c r="K27" s="76"/>
      <c r="L27" s="76"/>
      <c r="M27" s="55"/>
    </row>
    <row r="28" spans="1:17" s="1" customFormat="1" ht="28.5" customHeight="1" x14ac:dyDescent="0.25">
      <c r="A28" s="44" t="s">
        <v>41</v>
      </c>
      <c r="B28" s="154" t="s">
        <v>62</v>
      </c>
      <c r="C28" s="155"/>
      <c r="D28" s="32">
        <v>1</v>
      </c>
      <c r="E28" s="25" t="s">
        <v>4</v>
      </c>
      <c r="F28" s="61">
        <v>0</v>
      </c>
      <c r="G28" s="81">
        <f t="shared" ref="G28" si="11">F28*D28</f>
        <v>0</v>
      </c>
      <c r="H28" s="81">
        <f>CEILING(G28*1.21,1)</f>
        <v>0</v>
      </c>
      <c r="I28" s="74"/>
      <c r="J28" s="74"/>
      <c r="K28" s="74"/>
      <c r="L28" s="74"/>
      <c r="M28" s="55"/>
    </row>
    <row r="29" spans="1:17" s="1" customFormat="1" ht="18" customHeight="1" x14ac:dyDescent="0.25">
      <c r="A29" s="62"/>
      <c r="B29" s="156" t="s">
        <v>12</v>
      </c>
      <c r="C29" s="156"/>
      <c r="D29" s="156"/>
      <c r="E29" s="63"/>
      <c r="F29" s="64"/>
      <c r="G29" s="82">
        <f>SUM(G25:G28)</f>
        <v>0</v>
      </c>
      <c r="H29" s="83">
        <f>G29*1.21</f>
        <v>0</v>
      </c>
      <c r="I29" s="55"/>
      <c r="J29" s="76"/>
      <c r="K29" s="76"/>
      <c r="L29" s="76"/>
      <c r="M29" s="55"/>
    </row>
    <row r="30" spans="1:17" s="1" customFormat="1" ht="9.75" customHeight="1" x14ac:dyDescent="0.25">
      <c r="A30" s="37"/>
      <c r="B30" s="38"/>
      <c r="C30" s="38"/>
      <c r="D30" s="38"/>
      <c r="E30" s="39"/>
      <c r="F30" s="40"/>
      <c r="G30" s="41"/>
      <c r="H30" s="36"/>
      <c r="I30" s="55"/>
      <c r="J30" s="76"/>
      <c r="K30" s="76"/>
      <c r="L30" s="76"/>
      <c r="M30" s="55"/>
    </row>
    <row r="31" spans="1:17" s="1" customFormat="1" ht="18" customHeight="1" x14ac:dyDescent="0.25">
      <c r="A31" s="33"/>
      <c r="B31" s="149" t="s">
        <v>15</v>
      </c>
      <c r="C31" s="149"/>
      <c r="D31" s="149"/>
      <c r="E31" s="149"/>
      <c r="F31" s="149"/>
      <c r="G31" s="149"/>
      <c r="H31" s="149"/>
      <c r="I31" s="43"/>
      <c r="J31" s="76"/>
      <c r="K31" s="76"/>
      <c r="L31" s="76"/>
      <c r="M31" s="55"/>
    </row>
    <row r="32" spans="1:17" ht="18.75" x14ac:dyDescent="0.3">
      <c r="A32" s="2"/>
      <c r="B32" s="104" t="s">
        <v>5</v>
      </c>
      <c r="C32" s="105"/>
      <c r="D32" s="105"/>
      <c r="E32" s="105"/>
      <c r="F32" s="150">
        <f>SUM(G22,G29)</f>
        <v>0</v>
      </c>
      <c r="G32" s="151"/>
      <c r="H32" s="3"/>
      <c r="I32" s="56"/>
    </row>
    <row r="33" spans="1:9" ht="18.75" x14ac:dyDescent="0.3">
      <c r="A33" s="4"/>
      <c r="B33" s="92" t="s">
        <v>6</v>
      </c>
      <c r="C33" s="93"/>
      <c r="D33" s="93"/>
      <c r="E33" s="93"/>
      <c r="F33" s="145">
        <f>F32*0.21</f>
        <v>0</v>
      </c>
      <c r="G33" s="146"/>
      <c r="H33" s="3"/>
      <c r="I33" s="56"/>
    </row>
    <row r="34" spans="1:9" ht="18.75" x14ac:dyDescent="0.3">
      <c r="A34" s="5"/>
      <c r="B34" s="98" t="s">
        <v>7</v>
      </c>
      <c r="C34" s="99"/>
      <c r="D34" s="99"/>
      <c r="E34" s="99"/>
      <c r="F34" s="147">
        <f>ROUND(SUM(F32+F33),0)</f>
        <v>0</v>
      </c>
      <c r="G34" s="148"/>
      <c r="H34" s="3"/>
      <c r="I34" s="56"/>
    </row>
    <row r="35" spans="1:9" ht="10.5" customHeight="1" x14ac:dyDescent="0.25"/>
  </sheetData>
  <sheetProtection algorithmName="SHA-512" hashValue="oZMTB1rDbfSSz0IzjTYYdPXP+daSGUIWCMYW0XJFXvmhuA79B/Xy4BSOlwI2WTp3tcq9y9TkJ7pNHpU/W1w4CA==" saltValue="eldiUhxcVPe9h8zj6d9pQA==" spinCount="100000" sheet="1" objects="1" scenarios="1"/>
  <protectedRanges>
    <protectedRange sqref="F8:F21 F25:F28" name="Oblast1"/>
  </protectedRanges>
  <mergeCells count="19">
    <mergeCell ref="B33:E33"/>
    <mergeCell ref="F33:G33"/>
    <mergeCell ref="B34:E34"/>
    <mergeCell ref="F34:G34"/>
    <mergeCell ref="A24:C24"/>
    <mergeCell ref="B25:C25"/>
    <mergeCell ref="B27:C27"/>
    <mergeCell ref="B29:D29"/>
    <mergeCell ref="B31:H31"/>
    <mergeCell ref="B32:E32"/>
    <mergeCell ref="F32:G32"/>
    <mergeCell ref="B26:C26"/>
    <mergeCell ref="B28:C28"/>
    <mergeCell ref="B22:F22"/>
    <mergeCell ref="F1:H1"/>
    <mergeCell ref="D2:H2"/>
    <mergeCell ref="F3:H3"/>
    <mergeCell ref="F4:H4"/>
    <mergeCell ref="C6:H6"/>
  </mergeCells>
  <hyperlinks>
    <hyperlink ref="C2" r:id="rId1" xr:uid="{B12FEEFE-232E-484D-AEE2-FB465A3C2A18}"/>
  </hyperlinks>
  <printOptions horizontalCentered="1"/>
  <pageMargins left="0.70866141732283472" right="0.82677165354330717" top="0.98425196850393704" bottom="1.0236220472440944" header="0.31496062992125984" footer="0.31496062992125984"/>
  <pageSetup paperSize="9" scale="61" fitToHeight="0" orientation="portrait" r:id="rId2"/>
  <rowBreaks count="1" manualBreakCount="1">
    <brk id="19" max="7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0708-334F-4773-9698-C5C920B4BF25}">
  <sheetPr>
    <pageSetUpPr fitToPage="1"/>
  </sheetPr>
  <dimension ref="A1:Q22"/>
  <sheetViews>
    <sheetView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5.140625" customWidth="1"/>
    <col min="2" max="2" width="15.5703125" customWidth="1"/>
    <col min="3" max="3" width="60.5703125" customWidth="1"/>
    <col min="4" max="4" width="8.42578125" customWidth="1"/>
    <col min="5" max="5" width="4.42578125" customWidth="1"/>
    <col min="6" max="6" width="15.85546875" customWidth="1"/>
    <col min="7" max="7" width="15.7109375" customWidth="1"/>
    <col min="8" max="8" width="14.42578125" bestFit="1" customWidth="1"/>
    <col min="9" max="9" width="9.140625" style="43"/>
    <col min="10" max="12" width="9.140625" style="75"/>
    <col min="13" max="13" width="9.140625" style="43"/>
  </cols>
  <sheetData>
    <row r="1" spans="1:17" ht="27.75" customHeight="1" thickBot="1" x14ac:dyDescent="0.3">
      <c r="A1" s="20"/>
      <c r="B1" s="21"/>
      <c r="C1" s="19" t="s">
        <v>90</v>
      </c>
      <c r="D1" s="8"/>
      <c r="E1" s="9"/>
      <c r="F1" s="134" t="s">
        <v>88</v>
      </c>
      <c r="G1" s="135"/>
      <c r="H1" s="136"/>
      <c r="I1" s="54"/>
    </row>
    <row r="2" spans="1:17" ht="21" customHeight="1" x14ac:dyDescent="0.25">
      <c r="A2" s="10"/>
      <c r="B2" s="11"/>
      <c r="C2" s="85" t="s">
        <v>89</v>
      </c>
      <c r="D2" s="137" t="s">
        <v>86</v>
      </c>
      <c r="E2" s="137"/>
      <c r="F2" s="137"/>
      <c r="G2" s="137"/>
      <c r="H2" s="138"/>
      <c r="I2" s="54"/>
    </row>
    <row r="3" spans="1:17" ht="21" x14ac:dyDescent="0.25">
      <c r="A3" s="6"/>
      <c r="B3" s="7"/>
      <c r="C3" s="42"/>
      <c r="D3" s="12"/>
      <c r="E3" s="12"/>
      <c r="F3" s="139" t="s">
        <v>33</v>
      </c>
      <c r="G3" s="139"/>
      <c r="H3" s="140"/>
      <c r="I3" s="54"/>
    </row>
    <row r="4" spans="1:17" ht="21.75" thickBot="1" x14ac:dyDescent="0.3">
      <c r="A4" s="6"/>
      <c r="B4" s="7"/>
      <c r="C4" s="26"/>
      <c r="D4" s="7"/>
      <c r="E4" s="7"/>
      <c r="F4" s="139" t="s">
        <v>34</v>
      </c>
      <c r="G4" s="139"/>
      <c r="H4" s="140"/>
      <c r="I4" s="54"/>
    </row>
    <row r="5" spans="1:17" ht="34.5" customHeight="1" thickBot="1" x14ac:dyDescent="0.3">
      <c r="A5" s="15" t="s">
        <v>0</v>
      </c>
      <c r="B5" s="16" t="s">
        <v>10</v>
      </c>
      <c r="C5" s="16" t="s">
        <v>1</v>
      </c>
      <c r="D5" s="17" t="s">
        <v>3</v>
      </c>
      <c r="E5" s="17" t="s">
        <v>2</v>
      </c>
      <c r="F5" s="18" t="s">
        <v>9</v>
      </c>
      <c r="G5" s="18" t="s">
        <v>13</v>
      </c>
      <c r="H5" s="18" t="s">
        <v>14</v>
      </c>
    </row>
    <row r="6" spans="1:17" s="1" customFormat="1" ht="15" customHeight="1" thickTop="1" x14ac:dyDescent="0.25">
      <c r="A6" s="13"/>
      <c r="B6" s="14"/>
      <c r="C6" s="141"/>
      <c r="D6" s="142"/>
      <c r="E6" s="142"/>
      <c r="F6" s="142"/>
      <c r="G6" s="143"/>
      <c r="H6" s="144"/>
      <c r="I6" s="43"/>
      <c r="J6" s="76"/>
      <c r="K6" s="76"/>
      <c r="L6" s="76"/>
      <c r="M6" s="55"/>
    </row>
    <row r="7" spans="1:17" ht="15.75" x14ac:dyDescent="0.25">
      <c r="A7" s="66"/>
      <c r="B7" s="67"/>
      <c r="C7" s="68" t="s">
        <v>37</v>
      </c>
    </row>
    <row r="8" spans="1:17" ht="94.5" customHeight="1" x14ac:dyDescent="0.25">
      <c r="A8" s="44" t="s">
        <v>17</v>
      </c>
      <c r="B8" s="22"/>
      <c r="C8" s="45" t="s">
        <v>76</v>
      </c>
      <c r="D8" s="24">
        <v>3</v>
      </c>
      <c r="E8" s="25" t="s">
        <v>4</v>
      </c>
      <c r="F8" s="61">
        <v>0</v>
      </c>
      <c r="G8" s="69">
        <f>F8*D8</f>
        <v>0</v>
      </c>
      <c r="H8" s="70">
        <f>G8*1.21</f>
        <v>0</v>
      </c>
    </row>
    <row r="9" spans="1:17" ht="90" x14ac:dyDescent="0.25">
      <c r="A9" s="44" t="s">
        <v>19</v>
      </c>
      <c r="B9" s="22"/>
      <c r="C9" s="45" t="s">
        <v>82</v>
      </c>
      <c r="D9" s="24">
        <v>4</v>
      </c>
      <c r="E9" s="25" t="s">
        <v>4</v>
      </c>
      <c r="F9" s="61">
        <v>0</v>
      </c>
      <c r="G9" s="69">
        <f t="shared" ref="G9:G10" si="0">F9*D9</f>
        <v>0</v>
      </c>
      <c r="H9" s="70">
        <f t="shared" ref="H9:H10" si="1">G9*1.21</f>
        <v>0</v>
      </c>
      <c r="L9" s="77"/>
      <c r="M9"/>
    </row>
    <row r="10" spans="1:17" ht="90" x14ac:dyDescent="0.25">
      <c r="A10" s="44" t="s">
        <v>21</v>
      </c>
      <c r="B10" s="22"/>
      <c r="C10" s="23" t="s">
        <v>75</v>
      </c>
      <c r="D10" s="24">
        <v>2</v>
      </c>
      <c r="E10" s="25" t="s">
        <v>4</v>
      </c>
      <c r="F10" s="61">
        <v>0</v>
      </c>
      <c r="G10" s="69">
        <f t="shared" si="0"/>
        <v>0</v>
      </c>
      <c r="H10" s="70">
        <f t="shared" si="1"/>
        <v>0</v>
      </c>
    </row>
    <row r="11" spans="1:17" s="1" customFormat="1" ht="18" customHeight="1" thickBot="1" x14ac:dyDescent="0.3">
      <c r="A11" s="71"/>
      <c r="B11" s="132" t="s">
        <v>16</v>
      </c>
      <c r="C11" s="132"/>
      <c r="D11" s="132"/>
      <c r="E11" s="132"/>
      <c r="F11" s="132"/>
      <c r="G11" s="80">
        <f>SUM(G8:G10)</f>
        <v>0</v>
      </c>
      <c r="H11" s="80">
        <f>ROUND(G11*1.21,0)</f>
        <v>0</v>
      </c>
      <c r="I11" s="55"/>
      <c r="J11" s="76"/>
      <c r="K11" s="76"/>
      <c r="L11" s="76"/>
      <c r="M11" s="55"/>
      <c r="O11"/>
    </row>
    <row r="12" spans="1:17" s="1" customFormat="1" ht="12" customHeight="1" thickTop="1" x14ac:dyDescent="0.25">
      <c r="A12" s="35"/>
      <c r="B12" s="34"/>
      <c r="C12" s="34"/>
      <c r="D12" s="34"/>
      <c r="E12" s="34"/>
      <c r="F12" s="34"/>
      <c r="G12" s="36"/>
      <c r="H12" s="36"/>
      <c r="I12" s="55"/>
      <c r="J12" s="76"/>
      <c r="K12" s="76"/>
      <c r="L12" s="76"/>
      <c r="M12" s="55"/>
      <c r="O12"/>
      <c r="Q12"/>
    </row>
    <row r="13" spans="1:17" s="1" customFormat="1" ht="18" customHeight="1" x14ac:dyDescent="0.25">
      <c r="A13" s="152" t="s">
        <v>11</v>
      </c>
      <c r="B13" s="152"/>
      <c r="C13" s="152"/>
      <c r="D13" s="27"/>
      <c r="E13" s="28"/>
      <c r="F13" s="29"/>
      <c r="G13" s="30"/>
      <c r="H13" s="31"/>
      <c r="I13" s="55"/>
      <c r="J13" s="76"/>
      <c r="K13" s="76"/>
      <c r="L13" s="76"/>
      <c r="M13" s="43"/>
      <c r="O13"/>
    </row>
    <row r="14" spans="1:17" s="1" customFormat="1" ht="18" customHeight="1" x14ac:dyDescent="0.25">
      <c r="A14" s="44" t="s">
        <v>18</v>
      </c>
      <c r="B14" s="153" t="s">
        <v>8</v>
      </c>
      <c r="C14" s="153"/>
      <c r="D14" s="32">
        <v>1</v>
      </c>
      <c r="E14" s="25" t="s">
        <v>4</v>
      </c>
      <c r="F14" s="61">
        <v>0</v>
      </c>
      <c r="G14" s="81">
        <f t="shared" ref="G14:G15" si="2">F14*D14</f>
        <v>0</v>
      </c>
      <c r="H14" s="81">
        <f>CEILING(G14*1.21,1)</f>
        <v>0</v>
      </c>
      <c r="I14" s="55"/>
      <c r="J14" s="76"/>
      <c r="K14" s="76"/>
      <c r="L14" s="76"/>
      <c r="M14" s="55"/>
    </row>
    <row r="15" spans="1:17" s="1" customFormat="1" ht="31.5" customHeight="1" x14ac:dyDescent="0.25">
      <c r="A15" s="44" t="s">
        <v>20</v>
      </c>
      <c r="B15" s="157" t="s">
        <v>77</v>
      </c>
      <c r="C15" s="157"/>
      <c r="D15" s="32">
        <v>1</v>
      </c>
      <c r="E15" s="25" t="s">
        <v>4</v>
      </c>
      <c r="F15" s="61">
        <v>0</v>
      </c>
      <c r="G15" s="81">
        <f t="shared" si="2"/>
        <v>0</v>
      </c>
      <c r="H15" s="81">
        <f>CEILING(G15*1.21,1)</f>
        <v>0</v>
      </c>
      <c r="I15" s="55"/>
      <c r="J15" s="76"/>
      <c r="K15" s="76"/>
      <c r="L15" s="76"/>
      <c r="M15" s="55"/>
    </row>
    <row r="16" spans="1:17" s="1" customFormat="1" ht="18" customHeight="1" x14ac:dyDescent="0.25">
      <c r="A16" s="62"/>
      <c r="B16" s="156" t="s">
        <v>12</v>
      </c>
      <c r="C16" s="156"/>
      <c r="D16" s="156"/>
      <c r="E16" s="63"/>
      <c r="F16" s="64"/>
      <c r="G16" s="82">
        <f>SUM(G14:G15)</f>
        <v>0</v>
      </c>
      <c r="H16" s="83">
        <f>G16*1.21</f>
        <v>0</v>
      </c>
      <c r="I16" s="55"/>
      <c r="J16" s="76"/>
      <c r="K16" s="76"/>
      <c r="L16" s="76"/>
      <c r="M16" s="55"/>
    </row>
    <row r="17" spans="1:17" s="1" customFormat="1" ht="9.75" customHeight="1" x14ac:dyDescent="0.25">
      <c r="A17" s="37"/>
      <c r="B17" s="38"/>
      <c r="C17" s="38"/>
      <c r="D17" s="38"/>
      <c r="E17" s="39"/>
      <c r="F17" s="40"/>
      <c r="G17" s="41"/>
      <c r="H17" s="36"/>
      <c r="I17" s="55"/>
      <c r="J17" s="76"/>
      <c r="K17" s="76"/>
      <c r="L17" s="76"/>
      <c r="M17" s="55"/>
    </row>
    <row r="18" spans="1:17" s="1" customFormat="1" ht="18" customHeight="1" x14ac:dyDescent="0.25">
      <c r="A18" s="33"/>
      <c r="B18" s="149" t="s">
        <v>15</v>
      </c>
      <c r="C18" s="149"/>
      <c r="D18" s="149"/>
      <c r="E18" s="149"/>
      <c r="F18" s="149"/>
      <c r="G18" s="149"/>
      <c r="H18" s="149"/>
      <c r="I18" s="43"/>
      <c r="J18" s="76"/>
      <c r="K18" s="76"/>
      <c r="L18" s="76"/>
      <c r="M18" s="55"/>
    </row>
    <row r="19" spans="1:17" ht="18.75" x14ac:dyDescent="0.3">
      <c r="A19" s="2"/>
      <c r="B19" s="104" t="s">
        <v>5</v>
      </c>
      <c r="C19" s="105"/>
      <c r="D19" s="105"/>
      <c r="E19" s="105"/>
      <c r="F19" s="150">
        <f>SUM(G11,G16)</f>
        <v>0</v>
      </c>
      <c r="G19" s="151"/>
      <c r="H19" s="3"/>
      <c r="I19" s="56"/>
    </row>
    <row r="20" spans="1:17" ht="18.75" x14ac:dyDescent="0.3">
      <c r="A20" s="4"/>
      <c r="B20" s="92" t="s">
        <v>6</v>
      </c>
      <c r="C20" s="93"/>
      <c r="D20" s="93"/>
      <c r="E20" s="93"/>
      <c r="F20" s="145">
        <f>F19*0.21</f>
        <v>0</v>
      </c>
      <c r="G20" s="146"/>
      <c r="H20" s="3"/>
      <c r="I20" s="56"/>
    </row>
    <row r="21" spans="1:17" s="75" customFormat="1" ht="18.75" x14ac:dyDescent="0.3">
      <c r="A21" s="5"/>
      <c r="B21" s="98" t="s">
        <v>7</v>
      </c>
      <c r="C21" s="99"/>
      <c r="D21" s="99"/>
      <c r="E21" s="99"/>
      <c r="F21" s="147">
        <f>ROUND(SUM(F19+F20),0)</f>
        <v>0</v>
      </c>
      <c r="G21" s="148"/>
      <c r="H21" s="3"/>
      <c r="I21" s="56"/>
      <c r="M21" s="43"/>
      <c r="N21"/>
      <c r="O21"/>
      <c r="P21"/>
      <c r="Q21"/>
    </row>
    <row r="22" spans="1:17" s="75" customFormat="1" ht="10.5" customHeight="1" x14ac:dyDescent="0.25">
      <c r="A22"/>
      <c r="B22"/>
      <c r="C22"/>
      <c r="D22"/>
      <c r="E22"/>
      <c r="F22"/>
      <c r="G22"/>
      <c r="H22"/>
      <c r="I22" s="43"/>
      <c r="M22" s="43"/>
      <c r="N22"/>
      <c r="O22"/>
      <c r="P22"/>
      <c r="Q22"/>
    </row>
  </sheetData>
  <sheetProtection algorithmName="SHA-512" hashValue="A3We4aCK57PqT7Vjj3X4vXYdSOcUmz6+lcY63TshQuTrFllhUZuYScpgaatSEPh+siOK2gOKR+MWvj4IRBcrcw==" saltValue="S3wQDrZSRQLn8/4Ivj0FoA==" spinCount="100000" sheet="1" objects="1" scenarios="1"/>
  <protectedRanges>
    <protectedRange sqref="F8:F10 F14:F15" name="Oblast1"/>
  </protectedRanges>
  <mergeCells count="17">
    <mergeCell ref="B21:E21"/>
    <mergeCell ref="F21:G21"/>
    <mergeCell ref="A13:C13"/>
    <mergeCell ref="B14:C14"/>
    <mergeCell ref="B15:C15"/>
    <mergeCell ref="B16:D16"/>
    <mergeCell ref="B18:H18"/>
    <mergeCell ref="B19:E19"/>
    <mergeCell ref="F19:G19"/>
    <mergeCell ref="B20:E20"/>
    <mergeCell ref="F20:G20"/>
    <mergeCell ref="B11:F11"/>
    <mergeCell ref="F1:H1"/>
    <mergeCell ref="D2:H2"/>
    <mergeCell ref="F3:H3"/>
    <mergeCell ref="F4:H4"/>
    <mergeCell ref="C6:H6"/>
  </mergeCells>
  <hyperlinks>
    <hyperlink ref="C2" r:id="rId1" xr:uid="{4A90A7B2-BD2F-45F4-B0BD-590632149C83}"/>
  </hyperlinks>
  <printOptions horizontalCentered="1"/>
  <pageMargins left="0.70866141732283472" right="0.82677165354330717" top="0.98425196850393704" bottom="1.0236220472440944" header="0.31496062992125984" footer="0.31496062992125984"/>
  <pageSetup paperSize="9" scale="61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Rekapitulace</vt:lpstr>
      <vt:lpstr>Stavební práce</vt:lpstr>
      <vt:lpstr>Vybavení učebny</vt:lpstr>
      <vt:lpstr>Učebna 3D tisku</vt:lpstr>
      <vt:lpstr>Rekapitulace!Oblast_tisku</vt:lpstr>
      <vt:lpstr>'Stavební práce'!Oblast_tisku</vt:lpstr>
      <vt:lpstr>'Učebna 3D tisku'!Oblast_tisku</vt:lpstr>
      <vt:lpstr>'Vybavení učebny'!Oblast_tisku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Hynčicová</dc:creator>
  <cp:lastModifiedBy>Zdeňka Markova</cp:lastModifiedBy>
  <cp:lastPrinted>2026-07-02T12:20:57Z</cp:lastPrinted>
  <dcterms:created xsi:type="dcterms:W3CDTF">2021-05-26T11:55:28Z</dcterms:created>
  <dcterms:modified xsi:type="dcterms:W3CDTF">2026-07-03T12:07:40Z</dcterms:modified>
</cp:coreProperties>
</file>