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Libor\AppData\Local\Temp\wzbf72\PDF\"/>
    </mc:Choice>
  </mc:AlternateContent>
  <xr:revisionPtr revIDLastSave="0" documentId="8_{C48B9A31-4A46-4D2E-8BD4-CB7B65667C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kapitulace stavby" sheetId="1" r:id="rId1"/>
    <sheet name="SO1 - Hlavní hala" sheetId="2" r:id="rId2"/>
    <sheet name="SO2 - Trenažéry, dílny" sheetId="3" r:id="rId3"/>
    <sheet name="SO3 - Velká garáž" sheetId="4" r:id="rId4"/>
    <sheet name="SO4 - Malá garáž" sheetId="5" r:id="rId5"/>
    <sheet name="SO5 - Celková situace" sheetId="6" r:id="rId6"/>
    <sheet name="01 - Doplnění elektrickýc..." sheetId="7" r:id="rId7"/>
  </sheets>
  <definedNames>
    <definedName name="_xlnm._FilterDatabase" localSheetId="6" hidden="1">'01 - Doplnění elektrickýc...'!$C$115:$K$122</definedName>
    <definedName name="_xlnm._FilterDatabase" localSheetId="1" hidden="1">'SO1 - Hlavní hala'!$C$126:$K$219</definedName>
    <definedName name="_xlnm._FilterDatabase" localSheetId="2" hidden="1">'SO2 - Trenažéry, dílny'!$C$125:$K$192</definedName>
    <definedName name="_xlnm._FilterDatabase" localSheetId="3" hidden="1">'SO3 - Velká garáž'!$C$124:$K$203</definedName>
    <definedName name="_xlnm._FilterDatabase" localSheetId="4" hidden="1">'SO4 - Malá garáž'!$C$124:$K$210</definedName>
    <definedName name="_xlnm._FilterDatabase" localSheetId="5" hidden="1">'SO5 - Celková situace'!$C$122:$K$165</definedName>
    <definedName name="_xlnm.Print_Titles" localSheetId="6">'01 - Doplnění elektrickýc...'!$115:$115</definedName>
    <definedName name="_xlnm.Print_Titles" localSheetId="0">'Rekapitulace stavby'!$92:$92</definedName>
    <definedName name="_xlnm.Print_Titles" localSheetId="1">'SO1 - Hlavní hala'!$126:$126</definedName>
    <definedName name="_xlnm.Print_Titles" localSheetId="2">'SO2 - Trenažéry, dílny'!$125:$125</definedName>
    <definedName name="_xlnm.Print_Titles" localSheetId="3">'SO3 - Velká garáž'!$124:$124</definedName>
    <definedName name="_xlnm.Print_Titles" localSheetId="4">'SO4 - Malá garáž'!$124:$124</definedName>
    <definedName name="_xlnm.Print_Titles" localSheetId="5">'SO5 - Celková situace'!$122:$122</definedName>
    <definedName name="_xlnm.Print_Area" localSheetId="6">'01 - Doplnění elektrickýc...'!$C$4:$J$76,'01 - Doplnění elektrickýc...'!$C$82:$J$97,'01 - Doplnění elektrickýc...'!$C$103:$J$122</definedName>
    <definedName name="_xlnm.Print_Area" localSheetId="0">'Rekapitulace stavby'!$D$4:$AO$76,'Rekapitulace stavby'!$C$82:$AQ$101</definedName>
    <definedName name="_xlnm.Print_Area" localSheetId="1">'SO1 - Hlavní hala'!$C$4:$J$76,'SO1 - Hlavní hala'!$C$82:$J$108,'SO1 - Hlavní hala'!$C$114:$J$219</definedName>
    <definedName name="_xlnm.Print_Area" localSheetId="2">'SO2 - Trenažéry, dílny'!$C$4:$J$76,'SO2 - Trenažéry, dílny'!$C$82:$J$107,'SO2 - Trenažéry, dílny'!$C$113:$J$192</definedName>
    <definedName name="_xlnm.Print_Area" localSheetId="3">'SO3 - Velká garáž'!$C$4:$J$76,'SO3 - Velká garáž'!$C$82:$J$106,'SO3 - Velká garáž'!$C$112:$J$203</definedName>
    <definedName name="_xlnm.Print_Area" localSheetId="4">'SO4 - Malá garáž'!$C$4:$J$76,'SO4 - Malá garáž'!$C$82:$J$106,'SO4 - Malá garáž'!$C$112:$J$210</definedName>
    <definedName name="_xlnm.Print_Area" localSheetId="5">'SO5 - Celková situace'!$C$4:$J$76,'SO5 - Celková situace'!$C$82:$J$104,'SO5 - Celková situace'!$C$110:$J$165</definedName>
  </definedNames>
  <calcPr calcId="191029"/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121" i="7"/>
  <c r="BH121" i="7"/>
  <c r="BG121" i="7"/>
  <c r="BF121" i="7"/>
  <c r="T121" i="7"/>
  <c r="R121" i="7"/>
  <c r="P121" i="7"/>
  <c r="BI119" i="7"/>
  <c r="BH119" i="7"/>
  <c r="BG119" i="7"/>
  <c r="BF119" i="7"/>
  <c r="T119" i="7"/>
  <c r="R119" i="7"/>
  <c r="P119" i="7"/>
  <c r="BI117" i="7"/>
  <c r="BH117" i="7"/>
  <c r="BG117" i="7"/>
  <c r="BF117" i="7"/>
  <c r="T117" i="7"/>
  <c r="R117" i="7"/>
  <c r="P117" i="7"/>
  <c r="J113" i="7"/>
  <c r="J112" i="7"/>
  <c r="F112" i="7"/>
  <c r="F110" i="7"/>
  <c r="E108" i="7"/>
  <c r="J92" i="7"/>
  <c r="J91" i="7"/>
  <c r="F91" i="7"/>
  <c r="F89" i="7"/>
  <c r="E87" i="7"/>
  <c r="J18" i="7"/>
  <c r="E18" i="7"/>
  <c r="F92" i="7"/>
  <c r="J17" i="7"/>
  <c r="J12" i="7"/>
  <c r="J110" i="7"/>
  <c r="E7" i="7"/>
  <c r="E85" i="7" s="1"/>
  <c r="J37" i="6"/>
  <c r="J36" i="6"/>
  <c r="AY99" i="1"/>
  <c r="J35" i="6"/>
  <c r="AX99" i="1" s="1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F117" i="6"/>
  <c r="E115" i="6"/>
  <c r="F89" i="6"/>
  <c r="E87" i="6"/>
  <c r="J24" i="6"/>
  <c r="E24" i="6"/>
  <c r="J92" i="6" s="1"/>
  <c r="J23" i="6"/>
  <c r="J21" i="6"/>
  <c r="E21" i="6"/>
  <c r="J119" i="6" s="1"/>
  <c r="J20" i="6"/>
  <c r="J18" i="6"/>
  <c r="E18" i="6"/>
  <c r="F120" i="6" s="1"/>
  <c r="J17" i="6"/>
  <c r="J15" i="6"/>
  <c r="E15" i="6"/>
  <c r="F91" i="6" s="1"/>
  <c r="J14" i="6"/>
  <c r="J12" i="6"/>
  <c r="J117" i="6" s="1"/>
  <c r="E7" i="6"/>
  <c r="E113" i="6" s="1"/>
  <c r="J37" i="5"/>
  <c r="J36" i="5"/>
  <c r="AY98" i="1" s="1"/>
  <c r="J35" i="5"/>
  <c r="AX98" i="1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39" i="5"/>
  <c r="BH139" i="5"/>
  <c r="BG139" i="5"/>
  <c r="BF139" i="5"/>
  <c r="T139" i="5"/>
  <c r="T138" i="5" s="1"/>
  <c r="R139" i="5"/>
  <c r="R138" i="5"/>
  <c r="P139" i="5"/>
  <c r="P138" i="5" s="1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F119" i="5"/>
  <c r="E117" i="5"/>
  <c r="F89" i="5"/>
  <c r="E87" i="5"/>
  <c r="J24" i="5"/>
  <c r="E24" i="5"/>
  <c r="J92" i="5" s="1"/>
  <c r="J23" i="5"/>
  <c r="J21" i="5"/>
  <c r="E21" i="5"/>
  <c r="J91" i="5" s="1"/>
  <c r="J20" i="5"/>
  <c r="J18" i="5"/>
  <c r="E18" i="5"/>
  <c r="F122" i="5" s="1"/>
  <c r="J17" i="5"/>
  <c r="J15" i="5"/>
  <c r="E15" i="5"/>
  <c r="F121" i="5" s="1"/>
  <c r="J14" i="5"/>
  <c r="J12" i="5"/>
  <c r="J119" i="5" s="1"/>
  <c r="E7" i="5"/>
  <c r="E115" i="5"/>
  <c r="J37" i="4"/>
  <c r="J36" i="4"/>
  <c r="AY97" i="1" s="1"/>
  <c r="J35" i="4"/>
  <c r="AX97" i="1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7" i="4"/>
  <c r="BH137" i="4"/>
  <c r="BG137" i="4"/>
  <c r="BF137" i="4"/>
  <c r="T137" i="4"/>
  <c r="T136" i="4" s="1"/>
  <c r="R137" i="4"/>
  <c r="R136" i="4"/>
  <c r="P137" i="4"/>
  <c r="P136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T129" i="4" s="1"/>
  <c r="R130" i="4"/>
  <c r="R129" i="4"/>
  <c r="P130" i="4"/>
  <c r="P129" i="4" s="1"/>
  <c r="BI128" i="4"/>
  <c r="BH128" i="4"/>
  <c r="BG128" i="4"/>
  <c r="BF128" i="4"/>
  <c r="T128" i="4"/>
  <c r="T127" i="4"/>
  <c r="R128" i="4"/>
  <c r="R127" i="4" s="1"/>
  <c r="P128" i="4"/>
  <c r="P127" i="4"/>
  <c r="F119" i="4"/>
  <c r="E117" i="4"/>
  <c r="F89" i="4"/>
  <c r="E87" i="4"/>
  <c r="J24" i="4"/>
  <c r="E24" i="4"/>
  <c r="J122" i="4"/>
  <c r="J23" i="4"/>
  <c r="J21" i="4"/>
  <c r="E21" i="4"/>
  <c r="J91" i="4" s="1"/>
  <c r="J20" i="4"/>
  <c r="J18" i="4"/>
  <c r="E18" i="4"/>
  <c r="F92" i="4"/>
  <c r="J17" i="4"/>
  <c r="J15" i="4"/>
  <c r="E15" i="4"/>
  <c r="F121" i="4" s="1"/>
  <c r="J14" i="4"/>
  <c r="J12" i="4"/>
  <c r="J89" i="4" s="1"/>
  <c r="E7" i="4"/>
  <c r="E115" i="4"/>
  <c r="J37" i="3"/>
  <c r="J36" i="3"/>
  <c r="AY96" i="1" s="1"/>
  <c r="J35" i="3"/>
  <c r="AX96" i="1"/>
  <c r="BI192" i="3"/>
  <c r="BH192" i="3"/>
  <c r="BG192" i="3"/>
  <c r="BF192" i="3"/>
  <c r="T192" i="3"/>
  <c r="R192" i="3"/>
  <c r="P192" i="3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6" i="3"/>
  <c r="BH186" i="3"/>
  <c r="BG186" i="3"/>
  <c r="BF186" i="3"/>
  <c r="T186" i="3"/>
  <c r="T185" i="3" s="1"/>
  <c r="R186" i="3"/>
  <c r="R185" i="3"/>
  <c r="P186" i="3"/>
  <c r="P185" i="3" s="1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F120" i="3"/>
  <c r="E118" i="3"/>
  <c r="F89" i="3"/>
  <c r="E87" i="3"/>
  <c r="J24" i="3"/>
  <c r="E24" i="3"/>
  <c r="J92" i="3"/>
  <c r="J23" i="3"/>
  <c r="J21" i="3"/>
  <c r="E21" i="3"/>
  <c r="J122" i="3" s="1"/>
  <c r="J20" i="3"/>
  <c r="J18" i="3"/>
  <c r="E18" i="3"/>
  <c r="F123" i="3"/>
  <c r="J17" i="3"/>
  <c r="J15" i="3"/>
  <c r="E15" i="3"/>
  <c r="F91" i="3" s="1"/>
  <c r="J14" i="3"/>
  <c r="J12" i="3"/>
  <c r="J120" i="3" s="1"/>
  <c r="E7" i="3"/>
  <c r="E85" i="3"/>
  <c r="J37" i="2"/>
  <c r="J36" i="2"/>
  <c r="AY95" i="1" s="1"/>
  <c r="J35" i="2"/>
  <c r="AX95" i="1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T212" i="2" s="1"/>
  <c r="R213" i="2"/>
  <c r="R212" i="2"/>
  <c r="P213" i="2"/>
  <c r="P212" i="2" s="1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T131" i="2"/>
  <c r="R132" i="2"/>
  <c r="R131" i="2" s="1"/>
  <c r="P132" i="2"/>
  <c r="P131" i="2" s="1"/>
  <c r="BI130" i="2"/>
  <c r="BH130" i="2"/>
  <c r="BG130" i="2"/>
  <c r="BF130" i="2"/>
  <c r="T130" i="2"/>
  <c r="T129" i="2" s="1"/>
  <c r="R130" i="2"/>
  <c r="R129" i="2" s="1"/>
  <c r="P130" i="2"/>
  <c r="P129" i="2"/>
  <c r="F121" i="2"/>
  <c r="E119" i="2"/>
  <c r="F89" i="2"/>
  <c r="E87" i="2"/>
  <c r="J24" i="2"/>
  <c r="E24" i="2"/>
  <c r="J92" i="2"/>
  <c r="J23" i="2"/>
  <c r="J21" i="2"/>
  <c r="E21" i="2"/>
  <c r="J91" i="2"/>
  <c r="J20" i="2"/>
  <c r="J18" i="2"/>
  <c r="E18" i="2"/>
  <c r="F124" i="2"/>
  <c r="J17" i="2"/>
  <c r="J15" i="2"/>
  <c r="E15" i="2"/>
  <c r="F123" i="2"/>
  <c r="J14" i="2"/>
  <c r="J12" i="2"/>
  <c r="J89" i="2" s="1"/>
  <c r="E7" i="2"/>
  <c r="E117" i="2"/>
  <c r="L90" i="1"/>
  <c r="AM90" i="1"/>
  <c r="AM89" i="1"/>
  <c r="L89" i="1"/>
  <c r="AM87" i="1"/>
  <c r="L87" i="1"/>
  <c r="L85" i="1"/>
  <c r="L84" i="1"/>
  <c r="BK218" i="2"/>
  <c r="BK217" i="2"/>
  <c r="BK213" i="2"/>
  <c r="J211" i="2"/>
  <c r="J209" i="2"/>
  <c r="BK205" i="2"/>
  <c r="BK198" i="2"/>
  <c r="BK194" i="2"/>
  <c r="BK187" i="2"/>
  <c r="BK181" i="2"/>
  <c r="BK174" i="2"/>
  <c r="J169" i="2"/>
  <c r="BK163" i="2"/>
  <c r="J155" i="2"/>
  <c r="J149" i="2"/>
  <c r="J143" i="2"/>
  <c r="J139" i="2"/>
  <c r="BK135" i="2"/>
  <c r="AS94" i="1"/>
  <c r="J191" i="2"/>
  <c r="J185" i="2"/>
  <c r="J182" i="2"/>
  <c r="BK176" i="2"/>
  <c r="BK173" i="2"/>
  <c r="J165" i="2"/>
  <c r="J157" i="2"/>
  <c r="J153" i="2"/>
  <c r="BK145" i="2"/>
  <c r="J137" i="2"/>
  <c r="J210" i="2"/>
  <c r="J205" i="2"/>
  <c r="BK199" i="2"/>
  <c r="J194" i="2"/>
  <c r="J189" i="2"/>
  <c r="BK180" i="2"/>
  <c r="BK177" i="2"/>
  <c r="BK170" i="2"/>
  <c r="J167" i="2"/>
  <c r="J163" i="2"/>
  <c r="J161" i="2"/>
  <c r="J156" i="2"/>
  <c r="BK149" i="2"/>
  <c r="J191" i="3"/>
  <c r="BK183" i="3"/>
  <c r="BK176" i="3"/>
  <c r="BK173" i="3"/>
  <c r="BK165" i="3"/>
  <c r="J155" i="3"/>
  <c r="BK151" i="3"/>
  <c r="J148" i="3"/>
  <c r="BK146" i="3"/>
  <c r="J145" i="3"/>
  <c r="J143" i="3"/>
  <c r="BK140" i="3"/>
  <c r="J129" i="3"/>
  <c r="BK184" i="3"/>
  <c r="BK178" i="3"/>
  <c r="BK168" i="3"/>
  <c r="J163" i="3"/>
  <c r="J157" i="3"/>
  <c r="J150" i="3"/>
  <c r="BK189" i="3"/>
  <c r="J182" i="3"/>
  <c r="BK175" i="3"/>
  <c r="J168" i="3"/>
  <c r="BK161" i="3"/>
  <c r="BK155" i="3"/>
  <c r="J152" i="3"/>
  <c r="J140" i="3"/>
  <c r="BK142" i="4"/>
  <c r="BK134" i="4"/>
  <c r="J128" i="4"/>
  <c r="J190" i="4"/>
  <c r="BK182" i="4"/>
  <c r="BK175" i="4"/>
  <c r="J168" i="4"/>
  <c r="BK164" i="4"/>
  <c r="BK152" i="4"/>
  <c r="BK148" i="4"/>
  <c r="BK143" i="4"/>
  <c r="J134" i="4"/>
  <c r="J197" i="4"/>
  <c r="J191" i="4"/>
  <c r="BK185" i="4"/>
  <c r="J179" i="4"/>
  <c r="J172" i="4"/>
  <c r="J163" i="4"/>
  <c r="J156" i="4"/>
  <c r="J150" i="4"/>
  <c r="J202" i="4"/>
  <c r="J188" i="4"/>
  <c r="J178" i="4"/>
  <c r="J170" i="4"/>
  <c r="BK163" i="4"/>
  <c r="J158" i="4"/>
  <c r="J152" i="4"/>
  <c r="J144" i="4"/>
  <c r="BK132" i="4"/>
  <c r="J207" i="5"/>
  <c r="J187" i="5"/>
  <c r="BK180" i="5"/>
  <c r="BK175" i="5"/>
  <c r="BK169" i="5"/>
  <c r="J165" i="5"/>
  <c r="J135" i="5"/>
  <c r="J204" i="5"/>
  <c r="BK200" i="5"/>
  <c r="BK195" i="5"/>
  <c r="J186" i="5"/>
  <c r="J180" i="5"/>
  <c r="BK174" i="5"/>
  <c r="BK163" i="5"/>
  <c r="J158" i="5"/>
  <c r="BK155" i="5"/>
  <c r="BK148" i="5"/>
  <c r="J139" i="5"/>
  <c r="BK131" i="5"/>
  <c r="BK204" i="5"/>
  <c r="BK196" i="5"/>
  <c r="BK192" i="5"/>
  <c r="J174" i="5"/>
  <c r="J168" i="5"/>
  <c r="BK158" i="5"/>
  <c r="J156" i="5"/>
  <c r="J155" i="5"/>
  <c r="BK151" i="5"/>
  <c r="J150" i="5"/>
  <c r="J148" i="5"/>
  <c r="J146" i="5"/>
  <c r="BK142" i="5"/>
  <c r="BK129" i="5"/>
  <c r="J202" i="5"/>
  <c r="J196" i="5"/>
  <c r="J189" i="5"/>
  <c r="J178" i="5"/>
  <c r="BK171" i="5"/>
  <c r="J154" i="5"/>
  <c r="BK146" i="5"/>
  <c r="BK141" i="5"/>
  <c r="J165" i="6"/>
  <c r="J155" i="6"/>
  <c r="BK152" i="6"/>
  <c r="BK142" i="6"/>
  <c r="J132" i="6"/>
  <c r="J159" i="6"/>
  <c r="J150" i="6"/>
  <c r="J134" i="6"/>
  <c r="J163" i="6"/>
  <c r="BK149" i="6"/>
  <c r="BK134" i="6"/>
  <c r="J129" i="6"/>
  <c r="J157" i="6"/>
  <c r="BK146" i="6"/>
  <c r="J139" i="6"/>
  <c r="J130" i="6"/>
  <c r="BK121" i="7"/>
  <c r="J121" i="7"/>
  <c r="J218" i="2"/>
  <c r="BK216" i="2"/>
  <c r="J215" i="2"/>
  <c r="BK211" i="2"/>
  <c r="BK206" i="2"/>
  <c r="BK200" i="2"/>
  <c r="BK195" i="2"/>
  <c r="BK189" i="2"/>
  <c r="BK183" i="2"/>
  <c r="J173" i="2"/>
  <c r="BK167" i="2"/>
  <c r="BK161" i="2"/>
  <c r="BK156" i="2"/>
  <c r="BK150" i="2"/>
  <c r="J145" i="2"/>
  <c r="J142" i="2"/>
  <c r="BK137" i="2"/>
  <c r="J130" i="2"/>
  <c r="J206" i="2"/>
  <c r="J200" i="2"/>
  <c r="J198" i="2"/>
  <c r="J195" i="2"/>
  <c r="BK188" i="2"/>
  <c r="J186" i="2"/>
  <c r="J183" i="2"/>
  <c r="J178" i="2"/>
  <c r="BK175" i="2"/>
  <c r="J170" i="2"/>
  <c r="BK162" i="2"/>
  <c r="BK155" i="2"/>
  <c r="J152" i="2"/>
  <c r="J146" i="2"/>
  <c r="J138" i="2"/>
  <c r="J132" i="2"/>
  <c r="BK208" i="2"/>
  <c r="J202" i="2"/>
  <c r="J197" i="2"/>
  <c r="BK191" i="2"/>
  <c r="J181" i="2"/>
  <c r="BK178" i="2"/>
  <c r="J175" i="2"/>
  <c r="BK168" i="2"/>
  <c r="BK165" i="2"/>
  <c r="J162" i="2"/>
  <c r="J158" i="2"/>
  <c r="J151" i="2"/>
  <c r="BK192" i="3"/>
  <c r="J186" i="3"/>
  <c r="J179" i="3"/>
  <c r="J172" i="3"/>
  <c r="J169" i="3"/>
  <c r="BK156" i="3"/>
  <c r="BK149" i="3"/>
  <c r="BK147" i="3"/>
  <c r="BK145" i="3"/>
  <c r="BK143" i="3"/>
  <c r="BK137" i="3"/>
  <c r="J133" i="3"/>
  <c r="J189" i="3"/>
  <c r="J180" i="3"/>
  <c r="BK170" i="3"/>
  <c r="J165" i="3"/>
  <c r="J160" i="3"/>
  <c r="BK154" i="3"/>
  <c r="J132" i="3"/>
  <c r="BK186" i="3"/>
  <c r="BK179" i="3"/>
  <c r="BK169" i="3"/>
  <c r="BK163" i="3"/>
  <c r="J158" i="3"/>
  <c r="BK153" i="3"/>
  <c r="J141" i="3"/>
  <c r="J135" i="3"/>
  <c r="BK130" i="3"/>
  <c r="BK202" i="4"/>
  <c r="J194" i="4"/>
  <c r="BK188" i="4"/>
  <c r="J180" i="4"/>
  <c r="BK174" i="4"/>
  <c r="BK167" i="4"/>
  <c r="BK159" i="4"/>
  <c r="J151" i="4"/>
  <c r="J141" i="4"/>
  <c r="J132" i="4"/>
  <c r="BK201" i="4"/>
  <c r="BK189" i="4"/>
  <c r="J181" i="4"/>
  <c r="J173" i="4"/>
  <c r="BK165" i="4"/>
  <c r="BK156" i="4"/>
  <c r="J147" i="4"/>
  <c r="J142" i="4"/>
  <c r="BK133" i="4"/>
  <c r="BK196" i="4"/>
  <c r="BK190" i="4"/>
  <c r="J183" i="4"/>
  <c r="J175" i="4"/>
  <c r="J164" i="4"/>
  <c r="BK160" i="4"/>
  <c r="BK153" i="4"/>
  <c r="J146" i="4"/>
  <c r="J203" i="4"/>
  <c r="BK197" i="4"/>
  <c r="J192" i="4"/>
  <c r="J182" i="4"/>
  <c r="BK171" i="4"/>
  <c r="J162" i="4"/>
  <c r="BK157" i="4"/>
  <c r="J149" i="4"/>
  <c r="BK137" i="4"/>
  <c r="J209" i="5"/>
  <c r="BK189" i="5"/>
  <c r="BK182" i="5"/>
  <c r="J179" i="5"/>
  <c r="BK173" i="5"/>
  <c r="BK166" i="5"/>
  <c r="J141" i="5"/>
  <c r="J210" i="5"/>
  <c r="J203" i="5"/>
  <c r="J198" i="5"/>
  <c r="BK188" i="5"/>
  <c r="BK184" i="5"/>
  <c r="J176" i="5"/>
  <c r="BK164" i="5"/>
  <c r="BK161" i="5"/>
  <c r="BK156" i="5"/>
  <c r="J149" i="5"/>
  <c r="BK136" i="5"/>
  <c r="J128" i="5"/>
  <c r="J200" i="5"/>
  <c r="J194" i="5"/>
  <c r="BK181" i="5"/>
  <c r="J171" i="5"/>
  <c r="BK167" i="5"/>
  <c r="BK160" i="5"/>
  <c r="BK135" i="5"/>
  <c r="J201" i="5"/>
  <c r="J192" i="5"/>
  <c r="BK185" i="5"/>
  <c r="J182" i="5"/>
  <c r="J172" i="5"/>
  <c r="J163" i="5"/>
  <c r="BK150" i="5"/>
  <c r="BK143" i="5"/>
  <c r="BK132" i="5"/>
  <c r="BK162" i="6"/>
  <c r="BK157" i="6"/>
  <c r="BK151" i="6"/>
  <c r="BK138" i="6"/>
  <c r="BK164" i="6"/>
  <c r="J156" i="6"/>
  <c r="J149" i="6"/>
  <c r="J138" i="6"/>
  <c r="J127" i="6"/>
  <c r="J160" i="6"/>
  <c r="BK150" i="6"/>
  <c r="BK139" i="6"/>
  <c r="BK131" i="6"/>
  <c r="J126" i="6"/>
  <c r="BK156" i="6"/>
  <c r="BK145" i="6"/>
  <c r="BK136" i="6"/>
  <c r="BK129" i="6"/>
  <c r="BK117" i="7"/>
  <c r="BK119" i="7"/>
  <c r="BK219" i="2"/>
  <c r="J216" i="2"/>
  <c r="BK190" i="2"/>
  <c r="J184" i="2"/>
  <c r="J179" i="2"/>
  <c r="J172" i="2"/>
  <c r="BK166" i="2"/>
  <c r="J159" i="2"/>
  <c r="BK151" i="2"/>
  <c r="J147" i="2"/>
  <c r="BK142" i="2"/>
  <c r="BK138" i="2"/>
  <c r="BK132" i="2"/>
  <c r="BK207" i="2"/>
  <c r="BK201" i="2"/>
  <c r="J177" i="2"/>
  <c r="J174" i="2"/>
  <c r="J168" i="2"/>
  <c r="BK158" i="2"/>
  <c r="J150" i="2"/>
  <c r="BK144" i="2"/>
  <c r="J135" i="2"/>
  <c r="BK130" i="2"/>
  <c r="J207" i="2"/>
  <c r="J201" i="2"/>
  <c r="J192" i="2"/>
  <c r="BK185" i="2"/>
  <c r="BK157" i="2"/>
  <c r="BK152" i="2"/>
  <c r="BK146" i="2"/>
  <c r="BK188" i="3"/>
  <c r="BK182" i="3"/>
  <c r="J178" i="3"/>
  <c r="BK174" i="3"/>
  <c r="J170" i="3"/>
  <c r="BK162" i="3"/>
  <c r="J153" i="3"/>
  <c r="J149" i="3"/>
  <c r="J146" i="3"/>
  <c r="J144" i="3"/>
  <c r="BK142" i="3"/>
  <c r="BK135" i="3"/>
  <c r="BK191" i="3"/>
  <c r="J174" i="3"/>
  <c r="BK167" i="3"/>
  <c r="J162" i="3"/>
  <c r="BK158" i="3"/>
  <c r="J151" i="3"/>
  <c r="J188" i="3"/>
  <c r="BK181" i="3"/>
  <c r="J173" i="3"/>
  <c r="J167" i="3"/>
  <c r="BK160" i="3"/>
  <c r="BK157" i="3"/>
  <c r="BK150" i="3"/>
  <c r="J137" i="3"/>
  <c r="BK133" i="3"/>
  <c r="BK129" i="3"/>
  <c r="J201" i="4"/>
  <c r="J195" i="4"/>
  <c r="BK192" i="4"/>
  <c r="BK181" i="4"/>
  <c r="J177" i="4"/>
  <c r="BK168" i="4"/>
  <c r="J160" i="4"/>
  <c r="BK154" i="4"/>
  <c r="J143" i="4"/>
  <c r="J137" i="4"/>
  <c r="J196" i="4"/>
  <c r="BK184" i="4"/>
  <c r="BK177" i="4"/>
  <c r="BK172" i="4"/>
  <c r="BK166" i="4"/>
  <c r="J157" i="4"/>
  <c r="BK149" i="4"/>
  <c r="BK144" i="4"/>
  <c r="BK140" i="4"/>
  <c r="J199" i="4"/>
  <c r="J193" i="4"/>
  <c r="J186" i="4"/>
  <c r="BK178" i="4"/>
  <c r="BK169" i="4"/>
  <c r="BK161" i="4"/>
  <c r="J154" i="4"/>
  <c r="BK147" i="4"/>
  <c r="BK128" i="4"/>
  <c r="BK200" i="4"/>
  <c r="BK186" i="4"/>
  <c r="J174" i="4"/>
  <c r="J169" i="4"/>
  <c r="J159" i="4"/>
  <c r="BK151" i="4"/>
  <c r="J140" i="4"/>
  <c r="J133" i="4"/>
  <c r="J208" i="5"/>
  <c r="J191" i="5"/>
  <c r="J183" i="5"/>
  <c r="BK176" i="5"/>
  <c r="BK172" i="5"/>
  <c r="J162" i="5"/>
  <c r="J159" i="5"/>
  <c r="J157" i="5"/>
  <c r="BK153" i="5"/>
  <c r="BK152" i="5"/>
  <c r="J151" i="5"/>
  <c r="BK149" i="5"/>
  <c r="J145" i="5"/>
  <c r="BK144" i="5"/>
  <c r="J143" i="5"/>
  <c r="J131" i="5"/>
  <c r="BK207" i="5"/>
  <c r="J199" i="5"/>
  <c r="BK194" i="5"/>
  <c r="J185" i="5"/>
  <c r="BK178" i="5"/>
  <c r="BK165" i="5"/>
  <c r="BK162" i="5"/>
  <c r="BK157" i="5"/>
  <c r="J152" i="5"/>
  <c r="J144" i="5"/>
  <c r="J132" i="5"/>
  <c r="BK206" i="5"/>
  <c r="BK197" i="5"/>
  <c r="J193" i="5"/>
  <c r="J175" i="5"/>
  <c r="J169" i="5"/>
  <c r="J166" i="5"/>
  <c r="J136" i="5"/>
  <c r="BK209" i="5"/>
  <c r="BK198" i="5"/>
  <c r="BK191" i="5"/>
  <c r="J184" i="5"/>
  <c r="BK177" i="5"/>
  <c r="J160" i="5"/>
  <c r="BK147" i="5"/>
  <c r="J142" i="5"/>
  <c r="J129" i="5"/>
  <c r="BK159" i="6"/>
  <c r="J153" i="6"/>
  <c r="J145" i="6"/>
  <c r="J133" i="6"/>
  <c r="J162" i="6"/>
  <c r="J154" i="6"/>
  <c r="J143" i="6"/>
  <c r="BK135" i="6"/>
  <c r="BK165" i="6"/>
  <c r="BK155" i="6"/>
  <c r="J142" i="6"/>
  <c r="BK130" i="6"/>
  <c r="J158" i="6"/>
  <c r="J148" i="6"/>
  <c r="BK143" i="6"/>
  <c r="BK132" i="6"/>
  <c r="BK128" i="6"/>
  <c r="J119" i="7"/>
  <c r="J117" i="7"/>
  <c r="J219" i="2"/>
  <c r="J217" i="2"/>
  <c r="BK215" i="2"/>
  <c r="J213" i="2"/>
  <c r="BK210" i="2"/>
  <c r="J208" i="2"/>
  <c r="BK202" i="2"/>
  <c r="BK197" i="2"/>
  <c r="J188" i="2"/>
  <c r="BK182" i="2"/>
  <c r="J176" i="2"/>
  <c r="J171" i="2"/>
  <c r="J160" i="2"/>
  <c r="BK153" i="2"/>
  <c r="J148" i="2"/>
  <c r="J144" i="2"/>
  <c r="BK139" i="2"/>
  <c r="BK134" i="2"/>
  <c r="J203" i="2"/>
  <c r="J199" i="2"/>
  <c r="J196" i="2"/>
  <c r="BK192" i="2"/>
  <c r="J187" i="2"/>
  <c r="BK184" i="2"/>
  <c r="J180" i="2"/>
  <c r="BK171" i="2"/>
  <c r="J164" i="2"/>
  <c r="BK160" i="2"/>
  <c r="BK154" i="2"/>
  <c r="BK147" i="2"/>
  <c r="BK143" i="2"/>
  <c r="J134" i="2"/>
  <c r="BK209" i="2"/>
  <c r="BK203" i="2"/>
  <c r="BK196" i="2"/>
  <c r="J190" i="2"/>
  <c r="BK186" i="2"/>
  <c r="BK179" i="2"/>
  <c r="BK172" i="2"/>
  <c r="BK169" i="2"/>
  <c r="J166" i="2"/>
  <c r="BK164" i="2"/>
  <c r="BK159" i="2"/>
  <c r="J154" i="2"/>
  <c r="BK148" i="2"/>
  <c r="J190" i="3"/>
  <c r="J184" i="3"/>
  <c r="BK180" i="3"/>
  <c r="J175" i="3"/>
  <c r="J171" i="3"/>
  <c r="J159" i="3"/>
  <c r="BK152" i="3"/>
  <c r="BK148" i="3"/>
  <c r="J147" i="3"/>
  <c r="BK144" i="3"/>
  <c r="BK141" i="3"/>
  <c r="J136" i="3"/>
  <c r="J192" i="3"/>
  <c r="J181" i="3"/>
  <c r="BK172" i="3"/>
  <c r="J166" i="3"/>
  <c r="J161" i="3"/>
  <c r="J156" i="3"/>
  <c r="BK190" i="3"/>
  <c r="J183" i="3"/>
  <c r="J176" i="3"/>
  <c r="BK171" i="3"/>
  <c r="BK166" i="3"/>
  <c r="BK159" i="3"/>
  <c r="J154" i="3"/>
  <c r="J142" i="3"/>
  <c r="BK136" i="3"/>
  <c r="BK132" i="3"/>
  <c r="J130" i="3"/>
  <c r="J200" i="4"/>
  <c r="BK193" i="4"/>
  <c r="J185" i="4"/>
  <c r="BK179" i="4"/>
  <c r="BK170" i="4"/>
  <c r="J166" i="4"/>
  <c r="J155" i="4"/>
  <c r="BK146" i="4"/>
  <c r="J139" i="4"/>
  <c r="BK130" i="4"/>
  <c r="BK191" i="4"/>
  <c r="BK183" i="4"/>
  <c r="J176" i="4"/>
  <c r="J171" i="4"/>
  <c r="BK158" i="4"/>
  <c r="BK150" i="4"/>
  <c r="J145" i="4"/>
  <c r="BK141" i="4"/>
  <c r="BK203" i="4"/>
  <c r="BK195" i="4"/>
  <c r="J189" i="4"/>
  <c r="J184" i="4"/>
  <c r="BK176" i="4"/>
  <c r="J167" i="4"/>
  <c r="BK162" i="4"/>
  <c r="BK155" i="4"/>
  <c r="BK145" i="4"/>
  <c r="BK199" i="4"/>
  <c r="BK194" i="4"/>
  <c r="BK180" i="4"/>
  <c r="BK173" i="4"/>
  <c r="J165" i="4"/>
  <c r="J161" i="4"/>
  <c r="J153" i="4"/>
  <c r="J148" i="4"/>
  <c r="BK139" i="4"/>
  <c r="J130" i="4"/>
  <c r="BK203" i="5"/>
  <c r="J181" i="5"/>
  <c r="J177" i="5"/>
  <c r="J167" i="5"/>
  <c r="J164" i="5"/>
  <c r="BK128" i="5"/>
  <c r="J206" i="5"/>
  <c r="BK202" i="5"/>
  <c r="J197" i="5"/>
  <c r="BK187" i="5"/>
  <c r="BK179" i="5"/>
  <c r="BK170" i="5"/>
  <c r="BK159" i="5"/>
  <c r="BK154" i="5"/>
  <c r="J147" i="5"/>
  <c r="BK134" i="5"/>
  <c r="BK208" i="5"/>
  <c r="BK201" i="5"/>
  <c r="J195" i="5"/>
  <c r="J188" i="5"/>
  <c r="J170" i="5"/>
  <c r="J161" i="5"/>
  <c r="BK139" i="5"/>
  <c r="BK210" i="5"/>
  <c r="BK199" i="5"/>
  <c r="BK193" i="5"/>
  <c r="BK186" i="5"/>
  <c r="BK183" i="5"/>
  <c r="J173" i="5"/>
  <c r="BK168" i="5"/>
  <c r="J153" i="5"/>
  <c r="BK145" i="5"/>
  <c r="J134" i="5"/>
  <c r="BK163" i="6"/>
  <c r="BK158" i="6"/>
  <c r="BK154" i="6"/>
  <c r="J146" i="6"/>
  <c r="J135" i="6"/>
  <c r="BK160" i="6"/>
  <c r="J152" i="6"/>
  <c r="BK144" i="6"/>
  <c r="J136" i="6"/>
  <c r="BK126" i="6"/>
  <c r="J151" i="6"/>
  <c r="BK148" i="6"/>
  <c r="BK133" i="6"/>
  <c r="J128" i="6"/>
  <c r="J164" i="6"/>
  <c r="BK153" i="6"/>
  <c r="J144" i="6"/>
  <c r="J131" i="6"/>
  <c r="BK127" i="6"/>
  <c r="BK133" i="2" l="1"/>
  <c r="J133" i="2" s="1"/>
  <c r="J100" i="2" s="1"/>
  <c r="BK136" i="2"/>
  <c r="J136" i="2"/>
  <c r="J101" i="2"/>
  <c r="T141" i="2"/>
  <c r="R193" i="2"/>
  <c r="R204" i="2"/>
  <c r="BK214" i="2"/>
  <c r="J214" i="2" s="1"/>
  <c r="J107" i="2" s="1"/>
  <c r="P128" i="3"/>
  <c r="P131" i="3"/>
  <c r="R134" i="3"/>
  <c r="T139" i="3"/>
  <c r="T164" i="3"/>
  <c r="P177" i="3"/>
  <c r="BK187" i="3"/>
  <c r="J187" i="3"/>
  <c r="J106" i="3"/>
  <c r="BK131" i="4"/>
  <c r="J131" i="4"/>
  <c r="J100" i="4"/>
  <c r="T138" i="4"/>
  <c r="T135" i="4" s="1"/>
  <c r="R187" i="4"/>
  <c r="T198" i="4"/>
  <c r="P127" i="5"/>
  <c r="R130" i="5"/>
  <c r="R133" i="5"/>
  <c r="T140" i="5"/>
  <c r="T137" i="5" s="1"/>
  <c r="P190" i="5"/>
  <c r="R205" i="5"/>
  <c r="P125" i="6"/>
  <c r="BK137" i="6"/>
  <c r="J137" i="6"/>
  <c r="J99" i="6"/>
  <c r="T137" i="6"/>
  <c r="T124" i="6" s="1"/>
  <c r="P141" i="6"/>
  <c r="T141" i="6"/>
  <c r="R147" i="6"/>
  <c r="T161" i="6"/>
  <c r="R133" i="2"/>
  <c r="R128" i="2"/>
  <c r="T136" i="2"/>
  <c r="BK141" i="2"/>
  <c r="J141" i="2" s="1"/>
  <c r="J103" i="2" s="1"/>
  <c r="T193" i="2"/>
  <c r="P204" i="2"/>
  <c r="R214" i="2"/>
  <c r="R128" i="3"/>
  <c r="R127" i="3"/>
  <c r="R131" i="3"/>
  <c r="P134" i="3"/>
  <c r="R139" i="3"/>
  <c r="R164" i="3"/>
  <c r="T177" i="3"/>
  <c r="T187" i="3"/>
  <c r="P131" i="4"/>
  <c r="P126" i="4"/>
  <c r="BK138" i="4"/>
  <c r="J138" i="4" s="1"/>
  <c r="J103" i="4" s="1"/>
  <c r="BK187" i="4"/>
  <c r="J187" i="4"/>
  <c r="J104" i="4"/>
  <c r="BK198" i="4"/>
  <c r="J198" i="4"/>
  <c r="J105" i="4" s="1"/>
  <c r="T127" i="5"/>
  <c r="P130" i="5"/>
  <c r="BK133" i="5"/>
  <c r="J133" i="5"/>
  <c r="J100" i="5"/>
  <c r="R140" i="5"/>
  <c r="R137" i="5"/>
  <c r="R190" i="5"/>
  <c r="T205" i="5"/>
  <c r="T125" i="6"/>
  <c r="R137" i="6"/>
  <c r="BK147" i="6"/>
  <c r="J147" i="6"/>
  <c r="J102" i="6"/>
  <c r="T147" i="6"/>
  <c r="P161" i="6"/>
  <c r="P133" i="2"/>
  <c r="P136" i="2"/>
  <c r="P128" i="2" s="1"/>
  <c r="P127" i="2" s="1"/>
  <c r="AU95" i="1" s="1"/>
  <c r="R141" i="2"/>
  <c r="R140" i="2" s="1"/>
  <c r="R127" i="2" s="1"/>
  <c r="P193" i="2"/>
  <c r="BK204" i="2"/>
  <c r="J204" i="2"/>
  <c r="J105" i="2"/>
  <c r="P214" i="2"/>
  <c r="BK128" i="3"/>
  <c r="J128" i="3"/>
  <c r="J98" i="3" s="1"/>
  <c r="T128" i="3"/>
  <c r="T131" i="3"/>
  <c r="T134" i="3"/>
  <c r="BK139" i="3"/>
  <c r="J139" i="3" s="1"/>
  <c r="J102" i="3" s="1"/>
  <c r="BK138" i="3"/>
  <c r="J138" i="3"/>
  <c r="J101" i="3"/>
  <c r="BK164" i="3"/>
  <c r="J164" i="3" s="1"/>
  <c r="J103" i="3" s="1"/>
  <c r="BK177" i="3"/>
  <c r="J177" i="3"/>
  <c r="J104" i="3"/>
  <c r="P187" i="3"/>
  <c r="R131" i="4"/>
  <c r="R126" i="4" s="1"/>
  <c r="P138" i="4"/>
  <c r="P135" i="4" s="1"/>
  <c r="T187" i="4"/>
  <c r="R198" i="4"/>
  <c r="R127" i="5"/>
  <c r="R126" i="5"/>
  <c r="T130" i="5"/>
  <c r="T133" i="5"/>
  <c r="P140" i="5"/>
  <c r="P137" i="5" s="1"/>
  <c r="T190" i="5"/>
  <c r="P205" i="5"/>
  <c r="R125" i="6"/>
  <c r="R124" i="6"/>
  <c r="P137" i="6"/>
  <c r="BK141" i="6"/>
  <c r="J141" i="6" s="1"/>
  <c r="J101" i="6" s="1"/>
  <c r="R141" i="6"/>
  <c r="P147" i="6"/>
  <c r="BK161" i="6"/>
  <c r="J161" i="6"/>
  <c r="J103" i="6"/>
  <c r="R161" i="6"/>
  <c r="T133" i="2"/>
  <c r="T128" i="2" s="1"/>
  <c r="R136" i="2"/>
  <c r="P141" i="2"/>
  <c r="P140" i="2"/>
  <c r="BK193" i="2"/>
  <c r="J193" i="2"/>
  <c r="J104" i="2" s="1"/>
  <c r="T204" i="2"/>
  <c r="T214" i="2"/>
  <c r="BK131" i="3"/>
  <c r="J131" i="3"/>
  <c r="J99" i="3"/>
  <c r="BK134" i="3"/>
  <c r="J134" i="3"/>
  <c r="J100" i="3" s="1"/>
  <c r="P139" i="3"/>
  <c r="P138" i="3" s="1"/>
  <c r="P164" i="3"/>
  <c r="R177" i="3"/>
  <c r="R187" i="3"/>
  <c r="T131" i="4"/>
  <c r="T126" i="4"/>
  <c r="T125" i="4" s="1"/>
  <c r="R138" i="4"/>
  <c r="R135" i="4" s="1"/>
  <c r="P187" i="4"/>
  <c r="P198" i="4"/>
  <c r="BK127" i="5"/>
  <c r="J127" i="5"/>
  <c r="J98" i="5"/>
  <c r="BK130" i="5"/>
  <c r="J130" i="5" s="1"/>
  <c r="J99" i="5" s="1"/>
  <c r="P133" i="5"/>
  <c r="BK140" i="5"/>
  <c r="BK190" i="5"/>
  <c r="J190" i="5"/>
  <c r="J104" i="5"/>
  <c r="BK205" i="5"/>
  <c r="J205" i="5" s="1"/>
  <c r="J105" i="5" s="1"/>
  <c r="BK125" i="6"/>
  <c r="J125" i="6"/>
  <c r="J98" i="6"/>
  <c r="BK116" i="7"/>
  <c r="J116" i="7"/>
  <c r="J96" i="7" s="1"/>
  <c r="P116" i="7"/>
  <c r="AU100" i="1" s="1"/>
  <c r="R116" i="7"/>
  <c r="T116" i="7"/>
  <c r="BK129" i="2"/>
  <c r="J129" i="2"/>
  <c r="J98" i="2"/>
  <c r="BK131" i="2"/>
  <c r="J131" i="2" s="1"/>
  <c r="J99" i="2" s="1"/>
  <c r="BK136" i="4"/>
  <c r="J136" i="4"/>
  <c r="J102" i="4"/>
  <c r="BK138" i="5"/>
  <c r="J138" i="5"/>
  <c r="J102" i="5" s="1"/>
  <c r="BK212" i="2"/>
  <c r="J212" i="2" s="1"/>
  <c r="J106" i="2" s="1"/>
  <c r="BK185" i="3"/>
  <c r="J185" i="3"/>
  <c r="J105" i="3"/>
  <c r="BK127" i="4"/>
  <c r="J127" i="4" s="1"/>
  <c r="J98" i="4" s="1"/>
  <c r="BK129" i="4"/>
  <c r="J129" i="4" s="1"/>
  <c r="J99" i="4" s="1"/>
  <c r="BK124" i="6"/>
  <c r="J124" i="6"/>
  <c r="J97" i="6"/>
  <c r="F113" i="7"/>
  <c r="BE117" i="7"/>
  <c r="J89" i="7"/>
  <c r="E106" i="7"/>
  <c r="BE119" i="7"/>
  <c r="BE121" i="7"/>
  <c r="J91" i="6"/>
  <c r="F119" i="6"/>
  <c r="J120" i="6"/>
  <c r="BE133" i="6"/>
  <c r="BE134" i="6"/>
  <c r="BE142" i="6"/>
  <c r="BE151" i="6"/>
  <c r="BE155" i="6"/>
  <c r="BE158" i="6"/>
  <c r="BE159" i="6"/>
  <c r="BE163" i="6"/>
  <c r="J140" i="5"/>
  <c r="J103" i="5" s="1"/>
  <c r="J89" i="6"/>
  <c r="F92" i="6"/>
  <c r="BE136" i="6"/>
  <c r="BE144" i="6"/>
  <c r="BE145" i="6"/>
  <c r="BE152" i="6"/>
  <c r="BE156" i="6"/>
  <c r="E85" i="6"/>
  <c r="BE128" i="6"/>
  <c r="BE130" i="6"/>
  <c r="BE131" i="6"/>
  <c r="BE132" i="6"/>
  <c r="BE138" i="6"/>
  <c r="BE146" i="6"/>
  <c r="BE148" i="6"/>
  <c r="BE150" i="6"/>
  <c r="BE153" i="6"/>
  <c r="BE154" i="6"/>
  <c r="BE157" i="6"/>
  <c r="BE162" i="6"/>
  <c r="BE164" i="6"/>
  <c r="BE126" i="6"/>
  <c r="BE127" i="6"/>
  <c r="BE129" i="6"/>
  <c r="BE135" i="6"/>
  <c r="BE139" i="6"/>
  <c r="BE143" i="6"/>
  <c r="BE149" i="6"/>
  <c r="BE160" i="6"/>
  <c r="BE165" i="6"/>
  <c r="J122" i="5"/>
  <c r="BE139" i="5"/>
  <c r="BE148" i="5"/>
  <c r="BE151" i="5"/>
  <c r="BE154" i="5"/>
  <c r="BE157" i="5"/>
  <c r="BE158" i="5"/>
  <c r="BE161" i="5"/>
  <c r="BE164" i="5"/>
  <c r="BE165" i="5"/>
  <c r="BE169" i="5"/>
  <c r="BE173" i="5"/>
  <c r="BE174" i="5"/>
  <c r="BE178" i="5"/>
  <c r="BE179" i="5"/>
  <c r="BE180" i="5"/>
  <c r="BE181" i="5"/>
  <c r="BE187" i="5"/>
  <c r="BE195" i="5"/>
  <c r="BE196" i="5"/>
  <c r="BE200" i="5"/>
  <c r="BE202" i="5"/>
  <c r="BE203" i="5"/>
  <c r="BE206" i="5"/>
  <c r="BE210" i="5"/>
  <c r="E85" i="5"/>
  <c r="J89" i="5"/>
  <c r="F92" i="5"/>
  <c r="J121" i="5"/>
  <c r="BE129" i="5"/>
  <c r="BE132" i="5"/>
  <c r="BE143" i="5"/>
  <c r="BE152" i="5"/>
  <c r="BE156" i="5"/>
  <c r="BE162" i="5"/>
  <c r="BE170" i="5"/>
  <c r="BE171" i="5"/>
  <c r="BE175" i="5"/>
  <c r="BE177" i="5"/>
  <c r="BE182" i="5"/>
  <c r="BE184" i="5"/>
  <c r="BE186" i="5"/>
  <c r="BE188" i="5"/>
  <c r="BE198" i="5"/>
  <c r="BE208" i="5"/>
  <c r="BE209" i="5"/>
  <c r="F91" i="5"/>
  <c r="BE128" i="5"/>
  <c r="BE134" i="5"/>
  <c r="BE141" i="5"/>
  <c r="BE142" i="5"/>
  <c r="BE144" i="5"/>
  <c r="BE146" i="5"/>
  <c r="BE149" i="5"/>
  <c r="BE150" i="5"/>
  <c r="BE166" i="5"/>
  <c r="BE168" i="5"/>
  <c r="BE172" i="5"/>
  <c r="BE176" i="5"/>
  <c r="BE189" i="5"/>
  <c r="BE191" i="5"/>
  <c r="BE192" i="5"/>
  <c r="BE194" i="5"/>
  <c r="BE199" i="5"/>
  <c r="BE201" i="5"/>
  <c r="BE207" i="5"/>
  <c r="BE131" i="5"/>
  <c r="BE135" i="5"/>
  <c r="BE136" i="5"/>
  <c r="BE145" i="5"/>
  <c r="BE147" i="5"/>
  <c r="BE153" i="5"/>
  <c r="BE155" i="5"/>
  <c r="BE159" i="5"/>
  <c r="BE160" i="5"/>
  <c r="BE163" i="5"/>
  <c r="BE167" i="5"/>
  <c r="BE183" i="5"/>
  <c r="BE185" i="5"/>
  <c r="BE193" i="5"/>
  <c r="BE197" i="5"/>
  <c r="BE204" i="5"/>
  <c r="J92" i="4"/>
  <c r="BE134" i="4"/>
  <c r="BE140" i="4"/>
  <c r="BE146" i="4"/>
  <c r="BE154" i="4"/>
  <c r="BE155" i="4"/>
  <c r="BE166" i="4"/>
  <c r="BE177" i="4"/>
  <c r="BE181" i="4"/>
  <c r="BE188" i="4"/>
  <c r="BE193" i="4"/>
  <c r="BE195" i="4"/>
  <c r="E85" i="4"/>
  <c r="F91" i="4"/>
  <c r="J119" i="4"/>
  <c r="J121" i="4"/>
  <c r="BE133" i="4"/>
  <c r="BE139" i="4"/>
  <c r="BE141" i="4"/>
  <c r="BE142" i="4"/>
  <c r="BE143" i="4"/>
  <c r="BE148" i="4"/>
  <c r="BE151" i="4"/>
  <c r="BE156" i="4"/>
  <c r="BE158" i="4"/>
  <c r="BE164" i="4"/>
  <c r="BE165" i="4"/>
  <c r="BE167" i="4"/>
  <c r="BE170" i="4"/>
  <c r="BE173" i="4"/>
  <c r="BE180" i="4"/>
  <c r="BE182" i="4"/>
  <c r="BE186" i="4"/>
  <c r="BE191" i="4"/>
  <c r="BE199" i="4"/>
  <c r="BE200" i="4"/>
  <c r="BE201" i="4"/>
  <c r="BE203" i="4"/>
  <c r="F122" i="4"/>
  <c r="BE128" i="4"/>
  <c r="BE130" i="4"/>
  <c r="BE132" i="4"/>
  <c r="BE137" i="4"/>
  <c r="BE150" i="4"/>
  <c r="BE153" i="4"/>
  <c r="BE159" i="4"/>
  <c r="BE160" i="4"/>
  <c r="BE163" i="4"/>
  <c r="BE168" i="4"/>
  <c r="BE169" i="4"/>
  <c r="BE174" i="4"/>
  <c r="BE178" i="4"/>
  <c r="BE179" i="4"/>
  <c r="BE185" i="4"/>
  <c r="BE192" i="4"/>
  <c r="BE194" i="4"/>
  <c r="BE202" i="4"/>
  <c r="BE144" i="4"/>
  <c r="BE145" i="4"/>
  <c r="BE147" i="4"/>
  <c r="BE149" i="4"/>
  <c r="BE152" i="4"/>
  <c r="BE157" i="4"/>
  <c r="BE161" i="4"/>
  <c r="BE162" i="4"/>
  <c r="BE171" i="4"/>
  <c r="BE172" i="4"/>
  <c r="BE175" i="4"/>
  <c r="BE176" i="4"/>
  <c r="BE183" i="4"/>
  <c r="BE184" i="4"/>
  <c r="BE189" i="4"/>
  <c r="BE190" i="4"/>
  <c r="BE196" i="4"/>
  <c r="BE197" i="4"/>
  <c r="F92" i="3"/>
  <c r="F122" i="3"/>
  <c r="J123" i="3"/>
  <c r="J89" i="3"/>
  <c r="J91" i="3"/>
  <c r="E116" i="3"/>
  <c r="BE130" i="3"/>
  <c r="BE135" i="3"/>
  <c r="BE137" i="3"/>
  <c r="BE140" i="3"/>
  <c r="BE142" i="3"/>
  <c r="BE152" i="3"/>
  <c r="BE154" i="3"/>
  <c r="BE156" i="3"/>
  <c r="BE158" i="3"/>
  <c r="BE159" i="3"/>
  <c r="BE162" i="3"/>
  <c r="BE166" i="3"/>
  <c r="BE170" i="3"/>
  <c r="BE172" i="3"/>
  <c r="BE174" i="3"/>
  <c r="BE178" i="3"/>
  <c r="BE180" i="3"/>
  <c r="BE181" i="3"/>
  <c r="BE191" i="3"/>
  <c r="BE192" i="3"/>
  <c r="BE129" i="3"/>
  <c r="BE133" i="3"/>
  <c r="BE157" i="3"/>
  <c r="BE160" i="3"/>
  <c r="BE161" i="3"/>
  <c r="BE165" i="3"/>
  <c r="BE167" i="3"/>
  <c r="BE169" i="3"/>
  <c r="BE171" i="3"/>
  <c r="BE176" i="3"/>
  <c r="BE179" i="3"/>
  <c r="BE182" i="3"/>
  <c r="BE183" i="3"/>
  <c r="BE188" i="3"/>
  <c r="BE189" i="3"/>
  <c r="BE190" i="3"/>
  <c r="BE132" i="3"/>
  <c r="BE136" i="3"/>
  <c r="BE141" i="3"/>
  <c r="BE143" i="3"/>
  <c r="BE144" i="3"/>
  <c r="BE145" i="3"/>
  <c r="BE146" i="3"/>
  <c r="BE147" i="3"/>
  <c r="BE148" i="3"/>
  <c r="BE149" i="3"/>
  <c r="BE150" i="3"/>
  <c r="BE151" i="3"/>
  <c r="BE153" i="3"/>
  <c r="BE155" i="3"/>
  <c r="BE163" i="3"/>
  <c r="BE168" i="3"/>
  <c r="BE173" i="3"/>
  <c r="BE175" i="3"/>
  <c r="BE184" i="3"/>
  <c r="BE186" i="3"/>
  <c r="BE144" i="2"/>
  <c r="BE145" i="2"/>
  <c r="BE147" i="2"/>
  <c r="BE148" i="2"/>
  <c r="BE151" i="2"/>
  <c r="BE156" i="2"/>
  <c r="BE158" i="2"/>
  <c r="BE160" i="2"/>
  <c r="BE161" i="2"/>
  <c r="BE164" i="2"/>
  <c r="BE167" i="2"/>
  <c r="BE168" i="2"/>
  <c r="BE171" i="2"/>
  <c r="BE176" i="2"/>
  <c r="BE177" i="2"/>
  <c r="BE178" i="2"/>
  <c r="BE184" i="2"/>
  <c r="BE195" i="2"/>
  <c r="BE198" i="2"/>
  <c r="BE200" i="2"/>
  <c r="BE206" i="2"/>
  <c r="BE209" i="2"/>
  <c r="E85" i="2"/>
  <c r="F91" i="2"/>
  <c r="F92" i="2"/>
  <c r="J121" i="2"/>
  <c r="J123" i="2"/>
  <c r="J124" i="2"/>
  <c r="BE135" i="2"/>
  <c r="BE142" i="2"/>
  <c r="BE149" i="2"/>
  <c r="BE153" i="2"/>
  <c r="BE154" i="2"/>
  <c r="BE159" i="2"/>
  <c r="BE163" i="2"/>
  <c r="BE169" i="2"/>
  <c r="BE172" i="2"/>
  <c r="BE174" i="2"/>
  <c r="BE179" i="2"/>
  <c r="BE181" i="2"/>
  <c r="BE183" i="2"/>
  <c r="BE185" i="2"/>
  <c r="BE187" i="2"/>
  <c r="BE190" i="2"/>
  <c r="BE197" i="2"/>
  <c r="BE202" i="2"/>
  <c r="BE208" i="2"/>
  <c r="BE130" i="2"/>
  <c r="BE132" i="2"/>
  <c r="BE134" i="2"/>
  <c r="BE137" i="2"/>
  <c r="BE138" i="2"/>
  <c r="BE139" i="2"/>
  <c r="BE143" i="2"/>
  <c r="BE146" i="2"/>
  <c r="BE150" i="2"/>
  <c r="BE152" i="2"/>
  <c r="BE155" i="2"/>
  <c r="BE157" i="2"/>
  <c r="BE162" i="2"/>
  <c r="BE165" i="2"/>
  <c r="BE166" i="2"/>
  <c r="BE170" i="2"/>
  <c r="BE173" i="2"/>
  <c r="BE175" i="2"/>
  <c r="BE180" i="2"/>
  <c r="BE182" i="2"/>
  <c r="BE186" i="2"/>
  <c r="BE188" i="2"/>
  <c r="BE189" i="2"/>
  <c r="BE191" i="2"/>
  <c r="BE192" i="2"/>
  <c r="BE194" i="2"/>
  <c r="BE196" i="2"/>
  <c r="BE199" i="2"/>
  <c r="BE201" i="2"/>
  <c r="BE203" i="2"/>
  <c r="BE205" i="2"/>
  <c r="BE207" i="2"/>
  <c r="BE210" i="2"/>
  <c r="BE211" i="2"/>
  <c r="BE213" i="2"/>
  <c r="BE215" i="2"/>
  <c r="BE216" i="2"/>
  <c r="BE217" i="2"/>
  <c r="BE218" i="2"/>
  <c r="BE219" i="2"/>
  <c r="J34" i="2"/>
  <c r="AW95" i="1"/>
  <c r="F36" i="3"/>
  <c r="BC96" i="1" s="1"/>
  <c r="F37" i="3"/>
  <c r="BD96" i="1" s="1"/>
  <c r="F36" i="4"/>
  <c r="BC97" i="1"/>
  <c r="F36" i="5"/>
  <c r="BC98" i="1"/>
  <c r="F34" i="6"/>
  <c r="BA99" i="1" s="1"/>
  <c r="F37" i="7"/>
  <c r="BD100" i="1" s="1"/>
  <c r="F35" i="7"/>
  <c r="BB100" i="1"/>
  <c r="F37" i="2"/>
  <c r="BD95" i="1"/>
  <c r="F34" i="3"/>
  <c r="BA96" i="1" s="1"/>
  <c r="J34" i="3"/>
  <c r="AW96" i="1" s="1"/>
  <c r="F35" i="4"/>
  <c r="BB97" i="1"/>
  <c r="F37" i="5"/>
  <c r="BD98" i="1"/>
  <c r="F36" i="6"/>
  <c r="BC99" i="1" s="1"/>
  <c r="F35" i="6"/>
  <c r="BB99" i="1" s="1"/>
  <c r="F36" i="7"/>
  <c r="BC100" i="1"/>
  <c r="F36" i="2"/>
  <c r="BC95" i="1"/>
  <c r="F35" i="2"/>
  <c r="BB95" i="1" s="1"/>
  <c r="F37" i="4"/>
  <c r="BD97" i="1" s="1"/>
  <c r="J34" i="5"/>
  <c r="AW98" i="1"/>
  <c r="J34" i="6"/>
  <c r="AW99" i="1"/>
  <c r="F37" i="6"/>
  <c r="BD99" i="1" s="1"/>
  <c r="F34" i="2"/>
  <c r="BA95" i="1" s="1"/>
  <c r="F35" i="3"/>
  <c r="BB96" i="1"/>
  <c r="F34" i="4"/>
  <c r="BA97" i="1"/>
  <c r="J34" i="4"/>
  <c r="AW97" i="1" s="1"/>
  <c r="F34" i="5"/>
  <c r="BA98" i="1" s="1"/>
  <c r="F35" i="5"/>
  <c r="BB98" i="1"/>
  <c r="J34" i="7"/>
  <c r="AW100" i="1"/>
  <c r="F34" i="7"/>
  <c r="BA100" i="1" s="1"/>
  <c r="R125" i="4" l="1"/>
  <c r="P125" i="4"/>
  <c r="AU97" i="1" s="1"/>
  <c r="T126" i="5"/>
  <c r="T125" i="5" s="1"/>
  <c r="P124" i="6"/>
  <c r="T127" i="3"/>
  <c r="R138" i="3"/>
  <c r="T140" i="6"/>
  <c r="T123" i="6"/>
  <c r="T140" i="2"/>
  <c r="T127" i="2"/>
  <c r="R140" i="6"/>
  <c r="R123" i="6" s="1"/>
  <c r="P140" i="6"/>
  <c r="T138" i="3"/>
  <c r="P127" i="3"/>
  <c r="P126" i="3" s="1"/>
  <c r="AU96" i="1" s="1"/>
  <c r="BK137" i="5"/>
  <c r="J137" i="5"/>
  <c r="J101" i="5" s="1"/>
  <c r="R125" i="5"/>
  <c r="R126" i="3"/>
  <c r="P126" i="5"/>
  <c r="P125" i="5"/>
  <c r="AU98" i="1" s="1"/>
  <c r="BK128" i="2"/>
  <c r="J128" i="2" s="1"/>
  <c r="J97" i="2" s="1"/>
  <c r="BK140" i="2"/>
  <c r="J140" i="2"/>
  <c r="J102" i="2" s="1"/>
  <c r="BK126" i="4"/>
  <c r="J126" i="4" s="1"/>
  <c r="J97" i="4" s="1"/>
  <c r="BK135" i="4"/>
  <c r="J135" i="4" s="1"/>
  <c r="J101" i="4" s="1"/>
  <c r="BK127" i="3"/>
  <c r="J127" i="3" s="1"/>
  <c r="J97" i="3" s="1"/>
  <c r="BK126" i="5"/>
  <c r="BK125" i="5"/>
  <c r="J125" i="5" s="1"/>
  <c r="J96" i="5" s="1"/>
  <c r="BK140" i="6"/>
  <c r="J140" i="6"/>
  <c r="J100" i="6" s="1"/>
  <c r="F33" i="3"/>
  <c r="AZ96" i="1" s="1"/>
  <c r="F33" i="4"/>
  <c r="AZ97" i="1" s="1"/>
  <c r="F33" i="6"/>
  <c r="AZ99" i="1"/>
  <c r="BD94" i="1"/>
  <c r="W33" i="1" s="1"/>
  <c r="BB94" i="1"/>
  <c r="W31" i="1" s="1"/>
  <c r="J33" i="2"/>
  <c r="AV95" i="1" s="1"/>
  <c r="AT95" i="1" s="1"/>
  <c r="F33" i="5"/>
  <c r="AZ98" i="1"/>
  <c r="J33" i="6"/>
  <c r="AV99" i="1"/>
  <c r="AT99" i="1"/>
  <c r="F33" i="7"/>
  <c r="AZ100" i="1" s="1"/>
  <c r="J30" i="7"/>
  <c r="AG100" i="1"/>
  <c r="F33" i="2"/>
  <c r="AZ95" i="1" s="1"/>
  <c r="J33" i="4"/>
  <c r="AV97" i="1"/>
  <c r="AT97" i="1"/>
  <c r="J33" i="5"/>
  <c r="AV98" i="1"/>
  <c r="AT98" i="1"/>
  <c r="J33" i="7"/>
  <c r="AV100" i="1" s="1"/>
  <c r="AT100" i="1" s="1"/>
  <c r="BC94" i="1"/>
  <c r="W32" i="1" s="1"/>
  <c r="BA94" i="1"/>
  <c r="AW94" i="1"/>
  <c r="AK30" i="1"/>
  <c r="J33" i="3"/>
  <c r="AV96" i="1"/>
  <c r="AT96" i="1"/>
  <c r="AN100" i="1" l="1"/>
  <c r="T126" i="3"/>
  <c r="P123" i="6"/>
  <c r="AU99" i="1"/>
  <c r="BK123" i="6"/>
  <c r="J123" i="6"/>
  <c r="J30" i="6" s="1"/>
  <c r="AG99" i="1" s="1"/>
  <c r="BK127" i="2"/>
  <c r="J127" i="2" s="1"/>
  <c r="J96" i="2" s="1"/>
  <c r="BK125" i="4"/>
  <c r="J125" i="4"/>
  <c r="J96" i="4"/>
  <c r="BK126" i="3"/>
  <c r="J126" i="3" s="1"/>
  <c r="J96" i="3" s="1"/>
  <c r="J126" i="5"/>
  <c r="J97" i="5"/>
  <c r="J39" i="7"/>
  <c r="AU94" i="1"/>
  <c r="W30" i="1"/>
  <c r="J30" i="5"/>
  <c r="AG98" i="1" s="1"/>
  <c r="AY94" i="1"/>
  <c r="AZ94" i="1"/>
  <c r="W29" i="1" s="1"/>
  <c r="AX94" i="1"/>
  <c r="J96" i="6" l="1"/>
  <c r="J39" i="5"/>
  <c r="J39" i="6"/>
  <c r="AN99" i="1"/>
  <c r="AN98" i="1"/>
  <c r="J30" i="4"/>
  <c r="AG97" i="1" s="1"/>
  <c r="J30" i="3"/>
  <c r="AG96" i="1" s="1"/>
  <c r="AN96" i="1" s="1"/>
  <c r="AV94" i="1"/>
  <c r="AK29" i="1"/>
  <c r="J30" i="2"/>
  <c r="AG95" i="1"/>
  <c r="J39" i="3" l="1"/>
  <c r="J39" i="4"/>
  <c r="J39" i="2"/>
  <c r="AN95" i="1"/>
  <c r="AN97" i="1"/>
  <c r="AG94" i="1"/>
  <c r="AN94" i="1" s="1"/>
  <c r="AT94" i="1"/>
  <c r="AK26" i="1" l="1"/>
  <c r="AK35" i="1" s="1"/>
</calcChain>
</file>

<file path=xl/sharedStrings.xml><?xml version="1.0" encoding="utf-8"?>
<sst xmlns="http://schemas.openxmlformats.org/spreadsheetml/2006/main" count="5636" uniqueCount="926">
  <si>
    <t>Export Komplet</t>
  </si>
  <si>
    <t/>
  </si>
  <si>
    <t>2.0</t>
  </si>
  <si>
    <t>ZAMOK</t>
  </si>
  <si>
    <t>False</t>
  </si>
  <si>
    <t>{d8bb60f9-8770-4a5f-b430-ee39d3a6141b}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</si>
  <si>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</si>
  <si>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</si>
  <si>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</si>
  <si>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</si>
  <si>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</si>
  <si>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</si>
  <si>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</si>
  <si>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</si>
  <si>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P21-036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</si>
  <si>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</si>
  <si>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</si>
  <si>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Udržovací práce na elektroinstalaci vybraných prostor odborného výcviku SOU zemědělské Chvaletice</t>
  </si>
  <si>
    <t>KSO:</t>
  </si>
  <si>
    <t>CC-CZ:</t>
  </si>
  <si>
    <t>Místo:</t>
  </si>
  <si>
    <t xml:space="preserve"> </t>
  </si>
  <si>
    <t>Datum:</t>
  </si>
  <si>
    <t>17. 8. 2021</t>
  </si>
  <si>
    <t>Zadavatel:</t>
  </si>
  <si>
    <t>IČ:</t>
  </si>
  <si>
    <t>00087840</t>
  </si>
  <si>
    <t>SOUZ Chvaletice</t>
  </si>
  <si>
    <t>DIČ:</t>
  </si>
  <si>
    <t>Uchazeč:</t>
  </si>
  <si>
    <t>Vyplň údaj</t>
  </si>
  <si>
    <t>Projektant:</t>
  </si>
  <si>
    <t>04695461</t>
  </si>
  <si>
    <t>Ing. Tomáš Srba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</si>
  <si>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</si>
  <si>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</si>
  <si>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</si>
  <si>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</si>
  <si>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</si>
  <si>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</si>
  <si>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</si>
  <si>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</si>
  <si>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</si>
  <si>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</si>
  <si>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</si>
  <si>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</si>
  <si>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</si>
  <si>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</si>
  <si>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</si>
  <si>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</si>
  <si>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</si>
  <si>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</si>
  <si>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</si>
  <si>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</si>
  <si>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</si>
  <si>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</si>
  <si>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</si>
  <si>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</si>
  <si>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</si>
  <si>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</si>
  <si>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</si>
  <si>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</si>
  <si>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</si>
  <si>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</si>
  <si>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</si>
  <si>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</si>
  <si>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</si>
  <si>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</si>
  <si>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</si>
  <si>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</si>
  <si>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</si>
  <si>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</si>
  <si>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</si>
  <si>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</si>
  <si>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</si>
  <si>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</si>
  <si>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</si>
  <si>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</si>
  <si>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</si>
  <si>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</si>
  <si>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</si>
  <si>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</si>
  <si>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SO1</t>
  </si>
  <si>
    <t>Hlavní hala</t>
  </si>
  <si>
    <t>STA</t>
  </si>
  <si>
    <t>1</t>
  </si>
  <si>
    <t>{aa2c6ed4-b3ba-4103-a690-68d3a811cf39}</t>
  </si>
  <si>
    <t>2</t>
  </si>
  <si>
    <t>SO2</t>
  </si>
  <si>
    <t>Trenažéry, dílny</t>
  </si>
  <si>
    <t>{f5e722b3-2fc1-4ebe-8600-670c10e79178}</t>
  </si>
  <si>
    <t>SO3</t>
  </si>
  <si>
    <t>Velká garáž</t>
  </si>
  <si>
    <t>{2750226e-904f-4ec1-b4b4-16522acb4ebd}</t>
  </si>
  <si>
    <t>SO4</t>
  </si>
  <si>
    <t>Malá garáž</t>
  </si>
  <si>
    <t>{21e0ecbc-ab51-4ddb-8480-04fd4f28ff60}</t>
  </si>
  <si>
    <t>SO5</t>
  </si>
  <si>
    <t>Celková situace</t>
  </si>
  <si>
    <t>{b49e12fa-ba76-43be-9847-6f1ad2241653}</t>
  </si>
  <si>
    <t>01</t>
  </si>
  <si>
    <t>Doplnění elektrických vrat</t>
  </si>
  <si>
    <t>{7d848a49-5fb8-4873-b316-76a12fc178e7}</t>
  </si>
  <si>
    <t>KRYCÍ LIST SOUPISU PRACÍ</t>
  </si>
  <si>
    <t>Objekt:</t>
  </si>
  <si>
    <t>SO1 - Hlavní hala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</si>
  <si>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</si>
  <si>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</si>
  <si>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</si>
  <si>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</si>
  <si>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</si>
  <si>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</si>
  <si>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</si>
  <si>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</si>
  <si>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</si>
  <si>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</si>
  <si>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</si>
  <si>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741 - Elektroinstalace - silnoproud</t>
  </si>
  <si>
    <t xml:space="preserve">    000 - Kabelové trasy</t>
  </si>
  <si>
    <t xml:space="preserve">    742 - Slaboproud</t>
  </si>
  <si>
    <t xml:space="preserve">    HZS - Demontáž</t>
  </si>
  <si>
    <t xml:space="preserve">    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</si>
  <si>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</si>
  <si>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</si>
  <si>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</si>
  <si>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</si>
  <si>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</si>
  <si>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</si>
  <si>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</si>
  <si>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</si>
  <si>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</si>
  <si>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</si>
  <si>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</si>
  <si>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</si>
  <si>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</si>
  <si>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</si>
  <si>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</si>
  <si>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</si>
  <si>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</si>
  <si>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</si>
  <si>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</si>
  <si>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340235212</t>
  </si>
  <si>
    <t>Zazdívka otvorů v příčkách nebo stěnách pl do 0,0225 m2 tl přes 100 mm</t>
  </si>
  <si>
    <t>kus</t>
  </si>
  <si>
    <t>4</t>
  </si>
  <si>
    <t>-1737257225</t>
  </si>
  <si>
    <t>6</t>
  </si>
  <si>
    <t>Úpravy povrchů, podlahy a osazování výplní</t>
  </si>
  <si>
    <t>96</t>
  </si>
  <si>
    <t>631312141</t>
  </si>
  <si>
    <t>Doplnění rýh v podlaze</t>
  </si>
  <si>
    <t>m3</t>
  </si>
  <si>
    <t>-1593614891</t>
  </si>
  <si>
    <t>9</t>
  </si>
  <si>
    <t>Ostatní konstrukce a práce, bourání</t>
  </si>
  <si>
    <t>971052251</t>
  </si>
  <si>
    <t>Vybourání nebo prorážení otvorů v příčkách a zdech pl do 0,0225 m2 tl do 450 mm</t>
  </si>
  <si>
    <t>-1140763150</t>
  </si>
  <si>
    <t>95</t>
  </si>
  <si>
    <t>974042555</t>
  </si>
  <si>
    <t>Vysekání rýh v dlažbě betonové nebo jiné monolitické hl do 100 mm š do 200 mm</t>
  </si>
  <si>
    <t>m</t>
  </si>
  <si>
    <t>1296349793</t>
  </si>
  <si>
    <t>997</t>
  </si>
  <si>
    <t>Přesun sutě</t>
  </si>
  <si>
    <t>5</t>
  </si>
  <si>
    <t>997013211</t>
  </si>
  <si>
    <t>Vnitrostaveništní doprava suti a vybouraných hmot pro budovy v do 6 m ručně</t>
  </si>
  <si>
    <t>t</t>
  </si>
  <si>
    <t>1093762459</t>
  </si>
  <si>
    <t>997013501</t>
  </si>
  <si>
    <t>Odvoz suti a vybouraných hmot na skládku nebo meziskládku do 1 km se složením</t>
  </si>
  <si>
    <t>-1724034861</t>
  </si>
  <si>
    <t>7</t>
  </si>
  <si>
    <t>997013509</t>
  </si>
  <si>
    <t>Příplatek k odvozu suti a vybouraných hmot na skládku ZKD 1 km přes 1 km</t>
  </si>
  <si>
    <t>1812446542</t>
  </si>
  <si>
    <t>PSV</t>
  </si>
  <si>
    <t>Práce a dodávky PSV</t>
  </si>
  <si>
    <t>741</t>
  </si>
  <si>
    <t>Elektroinstalace - silnoproud</t>
  </si>
  <si>
    <t>61</t>
  </si>
  <si>
    <t>741120401</t>
  </si>
  <si>
    <t>Montáž vodič Cu izolovaný drátovací plný a laněný žíla 0,35-6 mm2 v rozváděči (např. CY)</t>
  </si>
  <si>
    <t>16</t>
  </si>
  <si>
    <t>-57940029</t>
  </si>
  <si>
    <t>62</t>
  </si>
  <si>
    <t>M</t>
  </si>
  <si>
    <t>2000000662</t>
  </si>
  <si>
    <t>Kabel CY 6 zelenožlutá</t>
  </si>
  <si>
    <t>32</t>
  </si>
  <si>
    <t>-1497326421</t>
  </si>
  <si>
    <t>63</t>
  </si>
  <si>
    <t>741120403</t>
  </si>
  <si>
    <t>Montáž vodič Cu izolovaný drátovací plný a laněný žíla 10-16 mm2 v rozváděči (např. CY)</t>
  </si>
  <si>
    <t>-1513401795</t>
  </si>
  <si>
    <t>64</t>
  </si>
  <si>
    <t>2000000593</t>
  </si>
  <si>
    <t>Kabel CY 10 zelenožlutá</t>
  </si>
  <si>
    <t>-1635796033</t>
  </si>
  <si>
    <t>91</t>
  </si>
  <si>
    <t>741122143</t>
  </si>
  <si>
    <t>Montáž kabel H07RN-F 5G6</t>
  </si>
  <si>
    <t>1359146809</t>
  </si>
  <si>
    <t>92</t>
  </si>
  <si>
    <t>2000004052</t>
  </si>
  <si>
    <t>Kabel H07RN-F  5G6</t>
  </si>
  <si>
    <t>1229676830</t>
  </si>
  <si>
    <t>93</t>
  </si>
  <si>
    <t>741122144</t>
  </si>
  <si>
    <t>Montáž kabel  H07RN-F 5G10</t>
  </si>
  <si>
    <t>132421515</t>
  </si>
  <si>
    <t>94</t>
  </si>
  <si>
    <t>2000000843</t>
  </si>
  <si>
    <t>Kabel H07RN-F 5G10</t>
  </si>
  <si>
    <t>-416416530</t>
  </si>
  <si>
    <t>12</t>
  </si>
  <si>
    <t>741122211</t>
  </si>
  <si>
    <t>Montáž kabel Cu plný kulatý žíla 3x1,5 až 6 mm2 uložený volně (např. CYKY)</t>
  </si>
  <si>
    <t>-1433032462</t>
  </si>
  <si>
    <t>13</t>
  </si>
  <si>
    <t>34111030</t>
  </si>
  <si>
    <t>kabel instalační jádro Cu plné izolace PVC plášť PVC 450/750V (CYKY) 3x1,5mm2</t>
  </si>
  <si>
    <t>-679256497</t>
  </si>
  <si>
    <t>14</t>
  </si>
  <si>
    <t>-669073689</t>
  </si>
  <si>
    <t>34111036</t>
  </si>
  <si>
    <t>kabel instalační jádro Cu plné izolace PVC plášť PVC 450/750V (CYKY) 3x2,5mm2</t>
  </si>
  <si>
    <t>-588544193</t>
  </si>
  <si>
    <t>55</t>
  </si>
  <si>
    <t>741122232</t>
  </si>
  <si>
    <t>Montáž kabel Cu plný kulatý žíla 5x4 až 6 mm2 uložený volně (např. CYKY)</t>
  </si>
  <si>
    <t>-1344779846</t>
  </si>
  <si>
    <t>56</t>
  </si>
  <si>
    <t>34111100</t>
  </si>
  <si>
    <t>kabel instalační jádro Cu plné izolace PVC plášť PVC 450/750V (CYKY) 5x6mm2</t>
  </si>
  <si>
    <t>129091143</t>
  </si>
  <si>
    <t>57</t>
  </si>
  <si>
    <t>741122233</t>
  </si>
  <si>
    <t>Montáž kabel Cu plný kulatý žíla 5x10 mm2 uložený volně (např. CYKY)</t>
  </si>
  <si>
    <t>-1417668855</t>
  </si>
  <si>
    <t>58</t>
  </si>
  <si>
    <t>34113034</t>
  </si>
  <si>
    <t>kabel instalační jádro Cu plné izolace PVC plášť PVC 450/750V (CYKY) 5x10mm2</t>
  </si>
  <si>
    <t>-725621031</t>
  </si>
  <si>
    <t>741122234</t>
  </si>
  <si>
    <t>Montáž kabel Cu plný kulatý žíla 5x16 mm2 uložený volně (např. CYKY)</t>
  </si>
  <si>
    <t>-2012694414</t>
  </si>
  <si>
    <t>17</t>
  </si>
  <si>
    <t>34113035</t>
  </si>
  <si>
    <t>kabel instalační jádro Cu plné izolace PVC plášť PVC 450/750V (CYKY) 5x16mm2</t>
  </si>
  <si>
    <t>-1378736374</t>
  </si>
  <si>
    <t>81</t>
  </si>
  <si>
    <t>741130001</t>
  </si>
  <si>
    <t>Ukončení vodič izolovaný do 2,5 mm2 v rozváděči nebo na přístroji</t>
  </si>
  <si>
    <t>1957215829</t>
  </si>
  <si>
    <t>82</t>
  </si>
  <si>
    <t>741130006</t>
  </si>
  <si>
    <t>Ukončení vodič izolovaný do 16 mm2 v rozváděči nebo na přístroji</t>
  </si>
  <si>
    <t>-2090901503</t>
  </si>
  <si>
    <t>83</t>
  </si>
  <si>
    <t>741130011</t>
  </si>
  <si>
    <t>Ukončení vodič izolovaný do 50 mm2 v rozváděči nebo na přístroji</t>
  </si>
  <si>
    <t>36895799</t>
  </si>
  <si>
    <t>20</t>
  </si>
  <si>
    <t>74121.R</t>
  </si>
  <si>
    <t>Montáž doplnění rozváděče RH1</t>
  </si>
  <si>
    <t>-274619045</t>
  </si>
  <si>
    <t>10001.R</t>
  </si>
  <si>
    <t>Doplnění rozváděče RH1 dle technické dokumentace SO1-EL05</t>
  </si>
  <si>
    <t>-1446778180</t>
  </si>
  <si>
    <t>84</t>
  </si>
  <si>
    <t>741210004</t>
  </si>
  <si>
    <t>Montáž rozvodnice oceloplechová nebo plastová běžná do 150 kg</t>
  </si>
  <si>
    <t>1082259735</t>
  </si>
  <si>
    <t>85</t>
  </si>
  <si>
    <t>10001.R1</t>
  </si>
  <si>
    <t>Rozváděč RS1 dle technické dokumentace SO1-EL06</t>
  </si>
  <si>
    <t>-946298541</t>
  </si>
  <si>
    <t>86</t>
  </si>
  <si>
    <t>10001.R3</t>
  </si>
  <si>
    <t>Rozváděč RO1 dle technické dokumentace SO1-EL07</t>
  </si>
  <si>
    <t>484862799</t>
  </si>
  <si>
    <t>77</t>
  </si>
  <si>
    <t>741112105</t>
  </si>
  <si>
    <t>Montáž svorkovnice uzemňovací, 2-řadá</t>
  </si>
  <si>
    <t>1389969808</t>
  </si>
  <si>
    <t>78</t>
  </si>
  <si>
    <t>1000125942</t>
  </si>
  <si>
    <t>Svorkovnice uzemňovací, krytá, 2-řadá, přip. 1 x6-25mm2, 5 x1,5-6mm2</t>
  </si>
  <si>
    <t>-1992982048</t>
  </si>
  <si>
    <t>87</t>
  </si>
  <si>
    <t>741310032</t>
  </si>
  <si>
    <t>Montáž vypínače  řazení 1, 230V, 10A, s vývodkou M20, na povrch, IP65 se zapojením vodičů</t>
  </si>
  <si>
    <t>172193135</t>
  </si>
  <si>
    <t>88</t>
  </si>
  <si>
    <t>1000188897</t>
  </si>
  <si>
    <t>Vypínač  řazení 1, 230V, 10A, s vývodkou M20, na povrch, IP65</t>
  </si>
  <si>
    <t>-2131129369</t>
  </si>
  <si>
    <t>69</t>
  </si>
  <si>
    <t>741310211</t>
  </si>
  <si>
    <t>Montáž tlačítko nouzové vypnutí</t>
  </si>
  <si>
    <t>-1131140905</t>
  </si>
  <si>
    <t>72</t>
  </si>
  <si>
    <t>10.943.656.R</t>
  </si>
  <si>
    <t>Bezpečnostní tlačítko pro nouzové vypnutí všech zásuvek a zásuvkových krabic, aretovatelné, IP66</t>
  </si>
  <si>
    <t>623746176</t>
  </si>
  <si>
    <t>79</t>
  </si>
  <si>
    <t>741312531</t>
  </si>
  <si>
    <t xml:space="preserve">Montáž 3 polový odpínač, 40A, v krytu, černý uzamykatelný ovladač, 690VAC, IP65 </t>
  </si>
  <si>
    <t>-1240998505</t>
  </si>
  <si>
    <t>80</t>
  </si>
  <si>
    <t>1040027632</t>
  </si>
  <si>
    <t>3 polový odpínač, 40A, v krytu, černý uzamykatelný ovladač, 690VAC, IP65</t>
  </si>
  <si>
    <t>1417120810</t>
  </si>
  <si>
    <t>75</t>
  </si>
  <si>
    <t>741313122</t>
  </si>
  <si>
    <t>Montáž zásuvka s blokov. vypínačem do těžkých provozů</t>
  </si>
  <si>
    <t>1816277005</t>
  </si>
  <si>
    <t>76</t>
  </si>
  <si>
    <t>1000002417</t>
  </si>
  <si>
    <t>Zásuvka s blokov. vypínačem do těžkých provozů, 5P, 32A, IP67, 6h</t>
  </si>
  <si>
    <t>-96368088</t>
  </si>
  <si>
    <t>22</t>
  </si>
  <si>
    <t>741313401</t>
  </si>
  <si>
    <t>Montáž zásuvka do parapetního kanálu 2P+PE</t>
  </si>
  <si>
    <t>380013468</t>
  </si>
  <si>
    <t>23</t>
  </si>
  <si>
    <t>1000188905.R</t>
  </si>
  <si>
    <t>Zásuvka 2P+PE, 1-násobná vodorovná do parapetního žlabu</t>
  </si>
  <si>
    <t>-1767945718</t>
  </si>
  <si>
    <t>74</t>
  </si>
  <si>
    <t>13401</t>
  </si>
  <si>
    <t>293900201</t>
  </si>
  <si>
    <t>73</t>
  </si>
  <si>
    <t>88905.R</t>
  </si>
  <si>
    <t>Zásuvka 2P+PE, 1-násobná vodorovná do parapetního žlabu s přepěťovou ochranou</t>
  </si>
  <si>
    <t>-2033426088</t>
  </si>
  <si>
    <t>67</t>
  </si>
  <si>
    <t>741313401.1</t>
  </si>
  <si>
    <t>Montáž zásuvka průmyslová 2x 2P+PE</t>
  </si>
  <si>
    <t>302140421</t>
  </si>
  <si>
    <t>68</t>
  </si>
  <si>
    <t>1000188905</t>
  </si>
  <si>
    <t>Zásuvka 2x 2P+PE, 2-násobná vodorovná a vývodkou M20, na povrch, IP65</t>
  </si>
  <si>
    <t>1617971446</t>
  </si>
  <si>
    <t>24</t>
  </si>
  <si>
    <t>741313402</t>
  </si>
  <si>
    <t xml:space="preserve">Montáž zásuvkové skříně </t>
  </si>
  <si>
    <t>205159702</t>
  </si>
  <si>
    <t>25</t>
  </si>
  <si>
    <t>1000188839</t>
  </si>
  <si>
    <t>Průmyslová zásuvková skříň s vlastním jištěním, IP65, 1x400VAC, 32A, 1x400VAC, 16A, 4x230VAC, 16A</t>
  </si>
  <si>
    <t>-160930971</t>
  </si>
  <si>
    <t>99</t>
  </si>
  <si>
    <t>741374823</t>
  </si>
  <si>
    <t>Demontáž stávajících LED světel se zachováním funkčnosti</t>
  </si>
  <si>
    <t>1521547773</t>
  </si>
  <si>
    <t>97</t>
  </si>
  <si>
    <t>74137.R</t>
  </si>
  <si>
    <t>Montáž svítidlo LED průmyslové přisazené stropní se zapojením vodičů</t>
  </si>
  <si>
    <t>-411534039</t>
  </si>
  <si>
    <t>98</t>
  </si>
  <si>
    <t>11111.R</t>
  </si>
  <si>
    <t>LED svítidlo a nouzovým modulem 1574mm HO, 57,5W,7300Lm,4000K,Ra&gt;80</t>
  </si>
  <si>
    <t>-223746780</t>
  </si>
  <si>
    <t>65</t>
  </si>
  <si>
    <t>741372154</t>
  </si>
  <si>
    <t>-176250919</t>
  </si>
  <si>
    <t>66</t>
  </si>
  <si>
    <t>11111.R1</t>
  </si>
  <si>
    <t>LED svítidlo prachotěsné, vodotěsné, závěsné, nerezové klipy, 54W, 230V, 8000K, 7090lm, nestmívatelné</t>
  </si>
  <si>
    <t>212593442</t>
  </si>
  <si>
    <t>28</t>
  </si>
  <si>
    <t>10</t>
  </si>
  <si>
    <t>Podružný materiál (spojovací materiál, štítky apod.)</t>
  </si>
  <si>
    <t>kpl</t>
  </si>
  <si>
    <t>-404331684</t>
  </si>
  <si>
    <t>29</t>
  </si>
  <si>
    <t>998741201</t>
  </si>
  <si>
    <t>Přesun hmot procentní pro silnoproud v objektech v do 6 m</t>
  </si>
  <si>
    <t>%</t>
  </si>
  <si>
    <t>472217065</t>
  </si>
  <si>
    <t>000</t>
  </si>
  <si>
    <t>Kabelové trasy</t>
  </si>
  <si>
    <t>89</t>
  </si>
  <si>
    <t>7421</t>
  </si>
  <si>
    <t xml:space="preserve">Montáž oceloplechový pochozí kanál s odnímatelným víkem </t>
  </si>
  <si>
    <t>-1729865625</t>
  </si>
  <si>
    <t>90</t>
  </si>
  <si>
    <t>34575493</t>
  </si>
  <si>
    <t>Oceloplechový pochozí kanál s odnímatelným víkem</t>
  </si>
  <si>
    <t>1923990461</t>
  </si>
  <si>
    <t>30</t>
  </si>
  <si>
    <t>741110512</t>
  </si>
  <si>
    <t>Montáž lišta a kanálek vkládací šířky přes 60 do 120 mm s víčkem</t>
  </si>
  <si>
    <t>-974898328</t>
  </si>
  <si>
    <t>31</t>
  </si>
  <si>
    <t>1000223982</t>
  </si>
  <si>
    <t>Kanál parapetní dutý HF 90x55</t>
  </si>
  <si>
    <t>1895778223</t>
  </si>
  <si>
    <t>36</t>
  </si>
  <si>
    <t>742110102R</t>
  </si>
  <si>
    <t>Montáž kabelového žlabu drátěného 100/100 mm</t>
  </si>
  <si>
    <t>372676721</t>
  </si>
  <si>
    <t>37</t>
  </si>
  <si>
    <t>1000287710</t>
  </si>
  <si>
    <t xml:space="preserve">Kabelový žlab drátěný 100/100 "GZ" </t>
  </si>
  <si>
    <t>1621996181</t>
  </si>
  <si>
    <t>38</t>
  </si>
  <si>
    <t>7421101</t>
  </si>
  <si>
    <t>Montáž nosníku s konzolami nebo závitovými tyčemi šířky 150 mm</t>
  </si>
  <si>
    <t>-1449308889</t>
  </si>
  <si>
    <t>39</t>
  </si>
  <si>
    <t>1000287</t>
  </si>
  <si>
    <t>Nosník kabelového žlabu "GZ" - pro žlab 100/100</t>
  </si>
  <si>
    <t>-879941096</t>
  </si>
  <si>
    <t>41</t>
  </si>
  <si>
    <t>1000287752</t>
  </si>
  <si>
    <t>Montážní materiál pro kabelové trasy (spojky, závitové tyče apod.)</t>
  </si>
  <si>
    <t>-1087208362</t>
  </si>
  <si>
    <t>42</t>
  </si>
  <si>
    <t>998742201</t>
  </si>
  <si>
    <t>Přesun hmot procentní pro kabelové trasy v objektech v do 6 m</t>
  </si>
  <si>
    <t>115915846</t>
  </si>
  <si>
    <t>742</t>
  </si>
  <si>
    <t>Slaboproud</t>
  </si>
  <si>
    <t>43</t>
  </si>
  <si>
    <t>742121001</t>
  </si>
  <si>
    <t>Montáž kabelů sdělovacích pro vnitřní rozvody do 15 žil</t>
  </si>
  <si>
    <t>-1918428736</t>
  </si>
  <si>
    <t>44</t>
  </si>
  <si>
    <t>1000308200</t>
  </si>
  <si>
    <t>Kabel S/FTP CAT7, venkovní plášť, černá barva, 4x2xAWG23</t>
  </si>
  <si>
    <t>-1299587145</t>
  </si>
  <si>
    <t>45</t>
  </si>
  <si>
    <t>742330001</t>
  </si>
  <si>
    <t>Montáž rozvaděče nástěnného</t>
  </si>
  <si>
    <t>-2022894399</t>
  </si>
  <si>
    <t>46</t>
  </si>
  <si>
    <t>1000143688.R1</t>
  </si>
  <si>
    <t>Datový rozváděč nástěnný, dle specifikace</t>
  </si>
  <si>
    <t>221476435</t>
  </si>
  <si>
    <t>47</t>
  </si>
  <si>
    <t>742330041</t>
  </si>
  <si>
    <t>Montáž datové jednozásuvky</t>
  </si>
  <si>
    <t>1877874759</t>
  </si>
  <si>
    <t>48</t>
  </si>
  <si>
    <t>15702.R</t>
  </si>
  <si>
    <t>Zásuvka datová RJ-45 KAT.6A do parapetního kanálu</t>
  </si>
  <si>
    <t>-2002557283</t>
  </si>
  <si>
    <t>100</t>
  </si>
  <si>
    <t>742330101</t>
  </si>
  <si>
    <t>Měření metalického segmentu s vyhotovením protokolu</t>
  </si>
  <si>
    <t>1834986294</t>
  </si>
  <si>
    <t>HZS</t>
  </si>
  <si>
    <t>Demontáž</t>
  </si>
  <si>
    <t>49</t>
  </si>
  <si>
    <t>11</t>
  </si>
  <si>
    <t>Demontáž stávajícího zařízení</t>
  </si>
  <si>
    <t>hod</t>
  </si>
  <si>
    <t>512</t>
  </si>
  <si>
    <t>-1927176239</t>
  </si>
  <si>
    <t>VRN</t>
  </si>
  <si>
    <t>Vedlejší rozpočtové náklady</t>
  </si>
  <si>
    <t>50</t>
  </si>
  <si>
    <t>013254000</t>
  </si>
  <si>
    <t>Dokumentace skutečného provedení stavby</t>
  </si>
  <si>
    <t>1024</t>
  </si>
  <si>
    <t>1701119222</t>
  </si>
  <si>
    <t>51</t>
  </si>
  <si>
    <t>043002000</t>
  </si>
  <si>
    <t>Komplexní zkoušky, odzkoušení a ožívení</t>
  </si>
  <si>
    <t>2031066255</t>
  </si>
  <si>
    <t>52</t>
  </si>
  <si>
    <t>044002000</t>
  </si>
  <si>
    <t>Revize</t>
  </si>
  <si>
    <t>836919661</t>
  </si>
  <si>
    <t>53</t>
  </si>
  <si>
    <t>045303000</t>
  </si>
  <si>
    <t>Koordinační činnost stavbyvedoucího</t>
  </si>
  <si>
    <t>-539349091</t>
  </si>
  <si>
    <t>54</t>
  </si>
  <si>
    <t>081103000</t>
  </si>
  <si>
    <t>Doprava na stavbu</t>
  </si>
  <si>
    <t>km</t>
  </si>
  <si>
    <t>-1398133769</t>
  </si>
  <si>
    <t>SO2 - Trenažéry, dílny</t>
  </si>
  <si>
    <t>-2133824986</t>
  </si>
  <si>
    <t>209663198</t>
  </si>
  <si>
    <t>971052241</t>
  </si>
  <si>
    <t>Vybourání nebo prorážení otvorů v ŽB příčkách a zdech pl do 0,0225 m2 tl do 300 mm</t>
  </si>
  <si>
    <t>1413181949</t>
  </si>
  <si>
    <t>Vybourání nebo prorážení otvorů v ŽB příčkách a zdech pl do 0,0225 m2 tl do 450 mm</t>
  </si>
  <si>
    <t>952729299</t>
  </si>
  <si>
    <t>-1091255160</t>
  </si>
  <si>
    <t>1230735051</t>
  </si>
  <si>
    <t>1780826757</t>
  </si>
  <si>
    <t>741122142</t>
  </si>
  <si>
    <t>Montáž kabel Cu plný kulatý žíla 5x1,5 až 2,5 mm2 zatažený v trubkách (např. CYKY)</t>
  </si>
  <si>
    <t>1624483161</t>
  </si>
  <si>
    <t>34111094</t>
  </si>
  <si>
    <t>kabel instalační jádro Cu plné izolace PVC plášť PVC 450/750V (CYKY) 5x2,5mm2</t>
  </si>
  <si>
    <t>-1749878700</t>
  </si>
  <si>
    <t>741122201</t>
  </si>
  <si>
    <t>Montáž kabel Cu plný kulatý žíla 2x1,5 až 6 mm2 uložený volně (např. CYKY)</t>
  </si>
  <si>
    <t>1766318694</t>
  </si>
  <si>
    <t>34111005</t>
  </si>
  <si>
    <t>kabel instalační jádro Cu plné izolace PVC plášť PVC 450/750V (CYKY) 2x1,5mm2</t>
  </si>
  <si>
    <t>-2133639264</t>
  </si>
  <si>
    <t>-753517754</t>
  </si>
  <si>
    <t>1413055164</t>
  </si>
  <si>
    <t>872302961</t>
  </si>
  <si>
    <t>-1428917146</t>
  </si>
  <si>
    <t>-1284986744</t>
  </si>
  <si>
    <t>26</t>
  </si>
  <si>
    <t>1207192875</t>
  </si>
  <si>
    <t>741210003</t>
  </si>
  <si>
    <t>Montáž doplnění rozváděče RH2</t>
  </si>
  <si>
    <t>2080591617</t>
  </si>
  <si>
    <t>Doplnění rozváděče RH2 dle technické dokumentace SO2-EL03</t>
  </si>
  <si>
    <t>-1455611411</t>
  </si>
  <si>
    <t>74121</t>
  </si>
  <si>
    <t>Montáž doplnění rozváděče RA</t>
  </si>
  <si>
    <t>-1075655060</t>
  </si>
  <si>
    <t>10001.R2</t>
  </si>
  <si>
    <t>Doplnění rozváděče RA dle technické dokumentace SO2-EL04</t>
  </si>
  <si>
    <t>-1488182721</t>
  </si>
  <si>
    <t>985664731</t>
  </si>
  <si>
    <t>1040148145</t>
  </si>
  <si>
    <t>-1557293546</t>
  </si>
  <si>
    <t>-1674515951</t>
  </si>
  <si>
    <t>101512524</t>
  </si>
  <si>
    <t>-1642942186</t>
  </si>
  <si>
    <t>741372066</t>
  </si>
  <si>
    <t>Montáž svítidlo LED exteriérové přisazené nástěnné reflektorové bez pohybového čidla se zapojením vodičů</t>
  </si>
  <si>
    <t>1210334686</t>
  </si>
  <si>
    <t>11111.R2</t>
  </si>
  <si>
    <t>LED reflektor veřejné osvětlení, 70W, 230V, IP66, 4000K, 9515lm, nestmívatelné, symetrický reflektor</t>
  </si>
  <si>
    <t>917039767</t>
  </si>
  <si>
    <t>1694082691</t>
  </si>
  <si>
    <t>704199584</t>
  </si>
  <si>
    <t>-1246681886</t>
  </si>
  <si>
    <t>-1662663065</t>
  </si>
  <si>
    <t>742110102</t>
  </si>
  <si>
    <t>Montáž kabelového žlabu drátěného 100/50 mm</t>
  </si>
  <si>
    <t>-957721974</t>
  </si>
  <si>
    <t>1000287693</t>
  </si>
  <si>
    <t xml:space="preserve">Kabelový žlab drátěný 100/50 "GZ" </t>
  </si>
  <si>
    <t>784217715</t>
  </si>
  <si>
    <t>742110122</t>
  </si>
  <si>
    <t>-435910425</t>
  </si>
  <si>
    <t>1000287751</t>
  </si>
  <si>
    <t>Nosník kabelového žlabu "GZ" - pro žlab 100/50</t>
  </si>
  <si>
    <t>-1623271924</t>
  </si>
  <si>
    <t>-818843022</t>
  </si>
  <si>
    <t>-807125426</t>
  </si>
  <si>
    <t>578581884</t>
  </si>
  <si>
    <t>-877064083</t>
  </si>
  <si>
    <t>1666872635</t>
  </si>
  <si>
    <t>-1313531571</t>
  </si>
  <si>
    <t>-1287273832</t>
  </si>
  <si>
    <t>1746033431</t>
  </si>
  <si>
    <t>-248922964</t>
  </si>
  <si>
    <t>1198399215</t>
  </si>
  <si>
    <t>-520813055</t>
  </si>
  <si>
    <t>15702638</t>
  </si>
  <si>
    <t>1814686000</t>
  </si>
  <si>
    <t>-391929730</t>
  </si>
  <si>
    <t>8</t>
  </si>
  <si>
    <t>1349792875</t>
  </si>
  <si>
    <t>70</t>
  </si>
  <si>
    <t>383152010</t>
  </si>
  <si>
    <t>24141663</t>
  </si>
  <si>
    <t>71</t>
  </si>
  <si>
    <t>-1318529383</t>
  </si>
  <si>
    <t>-1886102855</t>
  </si>
  <si>
    <t>535033159</t>
  </si>
  <si>
    <t>SO3 - Velká garáž</t>
  </si>
  <si>
    <t xml:space="preserve">    742 - Kabelové trasy</t>
  </si>
  <si>
    <t>VRN - Vedlejší rozpočtové náklady</t>
  </si>
  <si>
    <t>-1468184743</t>
  </si>
  <si>
    <t>60</t>
  </si>
  <si>
    <t>-2125351886</t>
  </si>
  <si>
    <t>-204716553</t>
  </si>
  <si>
    <t>11921706</t>
  </si>
  <si>
    <t>261919811</t>
  </si>
  <si>
    <t>-1107121751</t>
  </si>
  <si>
    <t>448666246</t>
  </si>
  <si>
    <t>1850891971</t>
  </si>
  <si>
    <t>-911008226</t>
  </si>
  <si>
    <t>-524902095</t>
  </si>
  <si>
    <t>-876616850</t>
  </si>
  <si>
    <t>2139812942</t>
  </si>
  <si>
    <t>-1164004275</t>
  </si>
  <si>
    <t>1445753153</t>
  </si>
  <si>
    <t>-1044362891</t>
  </si>
  <si>
    <t>59</t>
  </si>
  <si>
    <t>34111531</t>
  </si>
  <si>
    <t>kabel silový oheň retardující bezhalogenový s funkčností při požáru 180min a P60-R  reakce na oheň B2cas1d1a1 jádro Cu 0,6/1kV (1-CSKH-V) 3x1,5mm2</t>
  </si>
  <si>
    <t>1725848880</t>
  </si>
  <si>
    <t>741122226</t>
  </si>
  <si>
    <t>Montáž kabel Cu plný kulatý žíla 3x50+35 až 95+50 mm2 uložený volně (např. CYKY)</t>
  </si>
  <si>
    <t>-74637919</t>
  </si>
  <si>
    <t>34111637</t>
  </si>
  <si>
    <t>kabel silový jádro Cu izolace PVC plášť PVC 0,6/1kV (1-CYKY) 3x50+35mm2</t>
  </si>
  <si>
    <t>1605803656</t>
  </si>
  <si>
    <t>741122237</t>
  </si>
  <si>
    <t>Montáž kabel Cu plný kulatý žíla 7x1,5 až 2,5 mm2 uložený volně (např. CYKY)</t>
  </si>
  <si>
    <t>1217592487</t>
  </si>
  <si>
    <t>34111110</t>
  </si>
  <si>
    <t>kabel instalační jádro Cu plné izolace PVC plášť PVC 450/750V (CYKY) 7x1,5mm2</t>
  </si>
  <si>
    <t>1042175911</t>
  </si>
  <si>
    <t>-1703676734</t>
  </si>
  <si>
    <t>1447804998</t>
  </si>
  <si>
    <t>1677773020</t>
  </si>
  <si>
    <t>2120035281</t>
  </si>
  <si>
    <t>-1788128894</t>
  </si>
  <si>
    <t>Montáž rozvodnice oceloplechová nebo plastová běžná do 100 kg</t>
  </si>
  <si>
    <t>604969391</t>
  </si>
  <si>
    <t>10001.R6</t>
  </si>
  <si>
    <t>Rozváděč RVG1 dle technické dokumentace SO3-EL04</t>
  </si>
  <si>
    <t>150018230</t>
  </si>
  <si>
    <t>7412100.R</t>
  </si>
  <si>
    <t>Montáž přípojková skříň, včetně vybourání otvoru a zednického zapravení</t>
  </si>
  <si>
    <t>-2029369827</t>
  </si>
  <si>
    <t>1000143.R</t>
  </si>
  <si>
    <t>Přípojková skříň s pojistkami 80A, připojovací průřez na přívodu max. 240mmn na vývodu 120mm, plastová, vestavná, 585x420x216</t>
  </si>
  <si>
    <t>2050587160</t>
  </si>
  <si>
    <t>741210</t>
  </si>
  <si>
    <t>Montáž plastová krabice</t>
  </si>
  <si>
    <t>-295436182</t>
  </si>
  <si>
    <t>35711007</t>
  </si>
  <si>
    <t>Plastová krabice na povrch, rozměr 450x370x130, ukončení optického kabelu</t>
  </si>
  <si>
    <t>600832643</t>
  </si>
  <si>
    <t>741372152</t>
  </si>
  <si>
    <t>Montáž svítidlo LED průmyslové závěsné reflektor se zapojením vodičů</t>
  </si>
  <si>
    <t>1634106832</t>
  </si>
  <si>
    <t>LED Průmyslový reflektor, závěsný, 150W, 230V, IP65, 4000K, 20250lm, nestmívatelné, materiál hliník/plast</t>
  </si>
  <si>
    <t>-845575933</t>
  </si>
  <si>
    <t>-926965635</t>
  </si>
  <si>
    <t>-489220134</t>
  </si>
  <si>
    <t>741376013</t>
  </si>
  <si>
    <t>Montáž nouzového svítidla</t>
  </si>
  <si>
    <t>1197316923</t>
  </si>
  <si>
    <t>11111.R4</t>
  </si>
  <si>
    <t>N1 nouzové a orientační osvětlení, 2W, 230V,IP65, záloha 3h, autotest, SA i SE, polykarbonát</t>
  </si>
  <si>
    <t>-814090624</t>
  </si>
  <si>
    <t>11111.R5</t>
  </si>
  <si>
    <t>N2 nouzové a orientační osvětlení, 2W, 230V,IP65, záloha 3h, autotest, SA i SE, polykarbonát</t>
  </si>
  <si>
    <t>1738887273</t>
  </si>
  <si>
    <t>18</t>
  </si>
  <si>
    <t>741310011</t>
  </si>
  <si>
    <t>Montáž hlásiče pohybu</t>
  </si>
  <si>
    <t>-1477011935</t>
  </si>
  <si>
    <t>19</t>
  </si>
  <si>
    <t>ABB.355380929B</t>
  </si>
  <si>
    <t>Infračervený hlasič pohybu, černá IP54, dosah 14m</t>
  </si>
  <si>
    <t>38663495</t>
  </si>
  <si>
    <t>74131001</t>
  </si>
  <si>
    <t>Montáž ovladač nástěnný 1/0-tlačítkový zapínací se zapojením vodičů - 3 okruhy</t>
  </si>
  <si>
    <t>-534645011</t>
  </si>
  <si>
    <t>ABB.35538092.R</t>
  </si>
  <si>
    <t>Průmyslové tlačítko uložené v krabici IP67, 230V, černé nízké - 3 okruhy</t>
  </si>
  <si>
    <t>-559628195</t>
  </si>
  <si>
    <t>-179353853</t>
  </si>
  <si>
    <t>291927576</t>
  </si>
  <si>
    <t>-653991966</t>
  </si>
  <si>
    <t>99119044</t>
  </si>
  <si>
    <t>-1198559836</t>
  </si>
  <si>
    <t>27</t>
  </si>
  <si>
    <t>10.943.R</t>
  </si>
  <si>
    <t>1814084319</t>
  </si>
  <si>
    <t>40</t>
  </si>
  <si>
    <t>-711195728</t>
  </si>
  <si>
    <t>10.943.R1</t>
  </si>
  <si>
    <t>Tlačítko central stop pro vypnítí kompletní elektroinstalace, IP55, 120x120x50</t>
  </si>
  <si>
    <t>-1864738182</t>
  </si>
  <si>
    <t>741120101</t>
  </si>
  <si>
    <t>Montáž uzemnění</t>
  </si>
  <si>
    <t>1476717152</t>
  </si>
  <si>
    <t>Uzemnění</t>
  </si>
  <si>
    <t>1824788018</t>
  </si>
  <si>
    <t>-1244419400</t>
  </si>
  <si>
    <t>-152034710</t>
  </si>
  <si>
    <t>742110104</t>
  </si>
  <si>
    <t>Montáž kabelového žlabu drátěného 250/100 mm</t>
  </si>
  <si>
    <t>-1671879257</t>
  </si>
  <si>
    <t>1000287705</t>
  </si>
  <si>
    <t>Kabelový žlab drátěný 250/100 "GZ"</t>
  </si>
  <si>
    <t>225647314</t>
  </si>
  <si>
    <t>742110124</t>
  </si>
  <si>
    <t>Montáž nosníku s konzolami nebo závitovými tyčemi šířky 250 mm</t>
  </si>
  <si>
    <t>868429915</t>
  </si>
  <si>
    <t>1000287767</t>
  </si>
  <si>
    <t>Nosník kabelového žlabu "GZ" - pro žlab 250/100</t>
  </si>
  <si>
    <t>1476015428</t>
  </si>
  <si>
    <t>567181242</t>
  </si>
  <si>
    <t>-1574725849</t>
  </si>
  <si>
    <t>173359582</t>
  </si>
  <si>
    <t>-41540341</t>
  </si>
  <si>
    <t>974893415</t>
  </si>
  <si>
    <t>56970147</t>
  </si>
  <si>
    <t>838560627</t>
  </si>
  <si>
    <t>1686477843</t>
  </si>
  <si>
    <t>1023959028</t>
  </si>
  <si>
    <t>1125855572</t>
  </si>
  <si>
    <t>1338112146</t>
  </si>
  <si>
    <t>SO4 - Malá garáž</t>
  </si>
  <si>
    <t>-1063612495</t>
  </si>
  <si>
    <t>-932333973</t>
  </si>
  <si>
    <t>1841653456</t>
  </si>
  <si>
    <t>1111094379</t>
  </si>
  <si>
    <t>117185220</t>
  </si>
  <si>
    <t>1765659015</t>
  </si>
  <si>
    <t>-1388251084</t>
  </si>
  <si>
    <t>1540172115</t>
  </si>
  <si>
    <t>-1097572089</t>
  </si>
  <si>
    <t>72978406</t>
  </si>
  <si>
    <t>-1155176571</t>
  </si>
  <si>
    <t>-12700353</t>
  </si>
  <si>
    <t>1016119613</t>
  </si>
  <si>
    <t>-253937910</t>
  </si>
  <si>
    <t>477757101</t>
  </si>
  <si>
    <t>-424224638</t>
  </si>
  <si>
    <t>-434011456</t>
  </si>
  <si>
    <t>1527489341</t>
  </si>
  <si>
    <t>741122219</t>
  </si>
  <si>
    <t>Montáž kabel Cu plný kulatý žíla 4x1,5 až 4 mm2 uložený volně (např. CYKY)</t>
  </si>
  <si>
    <t>1153103760</t>
  </si>
  <si>
    <t>34111060</t>
  </si>
  <si>
    <t>kabel instalační jádro Cu plné izolace PVC plášť PVC 450/750V (CYKY) 4x1,5mm2</t>
  </si>
  <si>
    <t>1564193070</t>
  </si>
  <si>
    <t>-1619183653</t>
  </si>
  <si>
    <t>974189617</t>
  </si>
  <si>
    <t>283025397</t>
  </si>
  <si>
    <t>153016864</t>
  </si>
  <si>
    <t>232352175</t>
  </si>
  <si>
    <t>-746079231</t>
  </si>
  <si>
    <t>1212962837</t>
  </si>
  <si>
    <t>1090431254</t>
  </si>
  <si>
    <t>-153648790</t>
  </si>
  <si>
    <t>79262916</t>
  </si>
  <si>
    <t>1000143688</t>
  </si>
  <si>
    <t>Rozváděč RMG1 dle technické dokumentace SO4-EL04</t>
  </si>
  <si>
    <t>1794268718</t>
  </si>
  <si>
    <t>-495910690</t>
  </si>
  <si>
    <t>471804879</t>
  </si>
  <si>
    <t>741210.R</t>
  </si>
  <si>
    <t>-1055232064</t>
  </si>
  <si>
    <t>35711007.R</t>
  </si>
  <si>
    <t>1663223451</t>
  </si>
  <si>
    <t>-1091137365</t>
  </si>
  <si>
    <t>-107338958</t>
  </si>
  <si>
    <t>-1065365568</t>
  </si>
  <si>
    <t>365792974</t>
  </si>
  <si>
    <t>982093985</t>
  </si>
  <si>
    <t>769127095</t>
  </si>
  <si>
    <t>7413100111</t>
  </si>
  <si>
    <t>Montáž ovladač nástěnný 1/0-tlačítkový zapínací se zapojením vodičů-1 okruh</t>
  </si>
  <si>
    <t>-1448880951</t>
  </si>
  <si>
    <t>ABB.35538092.R2</t>
  </si>
  <si>
    <t>Průmyslové tlačítko uložené v krabici IP67, 230V, černé nízké - 1 okruh</t>
  </si>
  <si>
    <t>708404472</t>
  </si>
  <si>
    <t>7413100</t>
  </si>
  <si>
    <t>Montáž ovladač nástěnný 1/0-tlačítkový zapínací se zapojením vodičů-2 okruhy</t>
  </si>
  <si>
    <t>-1499522467</t>
  </si>
  <si>
    <t>33</t>
  </si>
  <si>
    <t>ABB.35538092.R1</t>
  </si>
  <si>
    <t>Průmyslové tlačítko uložené v krabici IP67, 230V, černé nízké - 2 okruhy</t>
  </si>
  <si>
    <t>1826197318</t>
  </si>
  <si>
    <t>Montáž ovladač nástěnný 1/0-tlačítkový zapínací se zapojením vodičů-3 okruhy</t>
  </si>
  <si>
    <t>-83338994</t>
  </si>
  <si>
    <t>646229956</t>
  </si>
  <si>
    <t>-720414946</t>
  </si>
  <si>
    <t>-1294865652</t>
  </si>
  <si>
    <t>871864081</t>
  </si>
  <si>
    <t>1356364678</t>
  </si>
  <si>
    <t>-1008622664</t>
  </si>
  <si>
    <t>-1477941436</t>
  </si>
  <si>
    <t>741310211.1</t>
  </si>
  <si>
    <t>1239438829</t>
  </si>
  <si>
    <t>1982510488</t>
  </si>
  <si>
    <t>-1501861078</t>
  </si>
  <si>
    <t>-945110928</t>
  </si>
  <si>
    <t>1105321551</t>
  </si>
  <si>
    <t>963469145</t>
  </si>
  <si>
    <t>-1875492959</t>
  </si>
  <si>
    <t>558312603</t>
  </si>
  <si>
    <t>-804507678</t>
  </si>
  <si>
    <t>2015935558</t>
  </si>
  <si>
    <t>-333274911</t>
  </si>
  <si>
    <t>897221827</t>
  </si>
  <si>
    <t>34</t>
  </si>
  <si>
    <t>-429952580</t>
  </si>
  <si>
    <t>35</t>
  </si>
  <si>
    <t>-1740736881</t>
  </si>
  <si>
    <t>-1812149487</t>
  </si>
  <si>
    <t>-1228369160</t>
  </si>
  <si>
    <t>2097924220</t>
  </si>
  <si>
    <t>-2046400887</t>
  </si>
  <si>
    <t>-38785353</t>
  </si>
  <si>
    <t>1311635121</t>
  </si>
  <si>
    <t>-1648678085</t>
  </si>
  <si>
    <t>1208982852</t>
  </si>
  <si>
    <t>1642959192</t>
  </si>
  <si>
    <t>SO5 - Celková situace</t>
  </si>
  <si>
    <t xml:space="preserve">    742 - Elektroinstalace - slaboproud</t>
  </si>
  <si>
    <t>M - Práce a dodávky M</t>
  </si>
  <si>
    <t xml:space="preserve">    22-M - Montáže technologických zařízení pro dopravní stavby</t>
  </si>
  <si>
    <t xml:space="preserve">    46-M - Zemní práce při extr.mont.pracích</t>
  </si>
  <si>
    <t>741110302</t>
  </si>
  <si>
    <t>Montáž chránička R63</t>
  </si>
  <si>
    <t>655477131</t>
  </si>
  <si>
    <t>1030124053</t>
  </si>
  <si>
    <t>Chránička R63 červená  ohebná v kruzích po 50 m</t>
  </si>
  <si>
    <t>-639178632</t>
  </si>
  <si>
    <t>741122137</t>
  </si>
  <si>
    <t>Montáž kabel Cu plný kulatý žíla 3x50+35 až 95+50 mm2 zatažený v trubkách (např. CYKY)</t>
  </si>
  <si>
    <t>-1524129540</t>
  </si>
  <si>
    <t>34111637.R</t>
  </si>
  <si>
    <t>-16893713</t>
  </si>
  <si>
    <t>741320023</t>
  </si>
  <si>
    <t>Montáž pojistka - spodek do 500 V, 100 A se zapojením vodičů</t>
  </si>
  <si>
    <t>451103896</t>
  </si>
  <si>
    <t>1000299189</t>
  </si>
  <si>
    <t>Pojistka gG 80A</t>
  </si>
  <si>
    <t>-502738127</t>
  </si>
  <si>
    <t>741410022</t>
  </si>
  <si>
    <t>Montáž vodič uzemňovací pásek průřezu do 120 mm2 v průmyslové výstavbě v zemi</t>
  </si>
  <si>
    <t>1400598686</t>
  </si>
  <si>
    <t>35442062.R</t>
  </si>
  <si>
    <t>pás zemnící 30x4mm FeZn</t>
  </si>
  <si>
    <t>kg</t>
  </si>
  <si>
    <t>-789682169</t>
  </si>
  <si>
    <t>741440031</t>
  </si>
  <si>
    <t>Montáž tyč zemnicí dl do 2 m</t>
  </si>
  <si>
    <t>603579178</t>
  </si>
  <si>
    <t>1000305683</t>
  </si>
  <si>
    <t>Zemnící profilová tyč se svorkou - 1500 mm</t>
  </si>
  <si>
    <t>-2006312877</t>
  </si>
  <si>
    <t>998741101</t>
  </si>
  <si>
    <t>Přesun hmot tonážní pro silnoproud v objektech v do 6 m</t>
  </si>
  <si>
    <t>1897837545</t>
  </si>
  <si>
    <t>Elektroinstalace - slaboproud</t>
  </si>
  <si>
    <t>Montáž kabelů sdělovacích pro vnější rozvody do 15 žil</t>
  </si>
  <si>
    <t>-1803378055</t>
  </si>
  <si>
    <t>-567765521</t>
  </si>
  <si>
    <t>Práce a dodávky M</t>
  </si>
  <si>
    <t>22-M</t>
  </si>
  <si>
    <t>Montáže technologických zařízení pro dopravní stavby</t>
  </si>
  <si>
    <t>220182022</t>
  </si>
  <si>
    <t>Uložení HDPE trubky pro optický kabel do výkopu bez zřízení lože a bez krytí</t>
  </si>
  <si>
    <t>-252718633</t>
  </si>
  <si>
    <t>1000294249</t>
  </si>
  <si>
    <t>Chránička optického kabelu HDPE 32x3,5 černá</t>
  </si>
  <si>
    <t>1920644866</t>
  </si>
  <si>
    <t>220182031</t>
  </si>
  <si>
    <t>Zatažení optického kabelu do ochranné HDPE trubky</t>
  </si>
  <si>
    <t>102516376</t>
  </si>
  <si>
    <t>220182041</t>
  </si>
  <si>
    <t>Položení optického kabelu do kabelového lože nebo do žlabu</t>
  </si>
  <si>
    <t>-149097079</t>
  </si>
  <si>
    <t>1040076869</t>
  </si>
  <si>
    <t>Optický kabel 12 vláken 9/125</t>
  </si>
  <si>
    <t>256</t>
  </si>
  <si>
    <t>2137928586</t>
  </si>
  <si>
    <t>46-M</t>
  </si>
  <si>
    <t>Zemní práce při extr.mont.pracích</t>
  </si>
  <si>
    <t>460061171</t>
  </si>
  <si>
    <t>Výstražná páska pro zabezpečení výkopu u elektromontážních prací</t>
  </si>
  <si>
    <t>-148443375</t>
  </si>
  <si>
    <t>460161272</t>
  </si>
  <si>
    <t>Hloubení kabelových rýh ručně š 50 cm hl 80 cm v hornině tř I skupiny 3</t>
  </si>
  <si>
    <t>698316168</t>
  </si>
  <si>
    <t>460161312</t>
  </si>
  <si>
    <t>Hloubení kabelových rýh ručně š 50 cm hl 120 cm v hornině tř I skupiny 3</t>
  </si>
  <si>
    <t>-1726609051</t>
  </si>
  <si>
    <t>460431282</t>
  </si>
  <si>
    <t>Zásyp kabelových rýh ručně se zhutněním š 50 cm hl 80 cm z horniny tř I skupiny 3</t>
  </si>
  <si>
    <t>-881582138</t>
  </si>
  <si>
    <t>460431332</t>
  </si>
  <si>
    <t>Zásyp kabelových rýh ručně se zhutněním š 50 cm hl 120 cm z horniny tř I skupiny 3</t>
  </si>
  <si>
    <t>-1204949496</t>
  </si>
  <si>
    <t>460481122</t>
  </si>
  <si>
    <t>Úprava pláně při elektromontážích v hornině třídy těžitelnosti I skupiny 3 se zhutněním ručně</t>
  </si>
  <si>
    <t>m2</t>
  </si>
  <si>
    <t>-1700766333</t>
  </si>
  <si>
    <t>460661112</t>
  </si>
  <si>
    <t>Kabelové lože z písku pro kabely nn bez zakrytí š lože přes 35 do 50 cm</t>
  </si>
  <si>
    <t>-194940835</t>
  </si>
  <si>
    <t>460671113</t>
  </si>
  <si>
    <t>Výstražná fólie pro krytí kabelů šířky 34 cm</t>
  </si>
  <si>
    <t>-1090842673</t>
  </si>
  <si>
    <t>460881114</t>
  </si>
  <si>
    <t>Kryt vozovky a chodníku z betonu prostého při elektromontážích tl přes 15 do 20 cm</t>
  </si>
  <si>
    <t>-1385180812</t>
  </si>
  <si>
    <t>468041114</t>
  </si>
  <si>
    <t>Řezání betonového podkladu nebo krytu při elektromontážích hl přes 20 do 25 cm</t>
  </si>
  <si>
    <t>-1409464025</t>
  </si>
  <si>
    <t>469972111</t>
  </si>
  <si>
    <t>Odvoz suti a vybouraných hmot při elektromontážích do 1 km</t>
  </si>
  <si>
    <t>2006393022</t>
  </si>
  <si>
    <t>469972121</t>
  </si>
  <si>
    <t>Příplatek k odvozu suti a vybouraných hmot při elektromontážích za každý další 1 km</t>
  </si>
  <si>
    <t>1657984570</t>
  </si>
  <si>
    <t>469981111</t>
  </si>
  <si>
    <t>Přesun hmot pro pomocné stavební práce při elektromotážích</t>
  </si>
  <si>
    <t>-739441070</t>
  </si>
  <si>
    <t>-857159393</t>
  </si>
  <si>
    <t>1606966415</t>
  </si>
  <si>
    <t>-209724775</t>
  </si>
  <si>
    <t>1602969386</t>
  </si>
  <si>
    <t>01 - Doplnění elektrických vrat</t>
  </si>
  <si>
    <t>CSB.0055744.URS.R</t>
  </si>
  <si>
    <t>sekční vrata Svařovna (rozměry otvoru š*v 2667*2621mm, RAL ext.9006/int.9010, el. pohon vpravo, uzamknutí ovládání, okna v 4 sekcích - hranaté 680*373mm) - dodávka+montáž</t>
  </si>
  <si>
    <t>ks</t>
  </si>
  <si>
    <t>197838587</t>
  </si>
  <si>
    <t>P</t>
  </si>
  <si>
    <t>Poznámka k položce:_x000D_
Položka nezahnuje stavební připravenost otvoru a demontáž stávajícíh vrat. Tyto ppráce zajistí investor na vlastní náklady.</t>
  </si>
  <si>
    <t>CSB.0055744.R</t>
  </si>
  <si>
    <t>sekční vrata GARÁŽ + vstupní dvířka (rozměry otvoru š*v 3581*3214mm, RAL ext.9006/int.9010, el. pohon vpravo, uzamknutí ovládání, okna v 4 sekcích - hranaté 680*373mm) - dodávka+montáž</t>
  </si>
  <si>
    <t>309459288</t>
  </si>
  <si>
    <t>CSB.00557.R</t>
  </si>
  <si>
    <t>sekční vrata UČEBNA + vstupní dvířka (rozměry otvoru š*v 3583*3513mm, RAL ext.9006/int.9010, el. pohon vpravo, uzamknutí ovládání, okna v 4 sekcích - hranaté 680*373mm) - dodávka+montáž</t>
  </si>
  <si>
    <t>-2069344010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</si>
</sst>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4.5"/>
  <cols>
    <col min="1" max="1" width="8.33203125" style="1" customWidth="1"/>
    <col min="2" max="2" width="1.6640625" style="1" customWidth="1"/>
    <col min="3" max="3" width="4.10937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4414062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44140625" style="1" customWidth="1"/>
    <col min="42" max="42" width="4.109375" style="1" customWidth="1"/>
    <col min="43" max="43" width="15.6640625" style="1" hidden="1" customWidth="1"/>
    <col min="44" max="44" width="13.6640625" style="1" customWidth="1"/>
    <col min="45" max="47" width="25.7773437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09375" style="1" hidden="1" customWidth="1"/>
    <col min="54" max="54" width="25" style="1" hidden="1" customWidth="1"/>
    <col min="55" max="55" width="21.6640625" style="1" hidden="1" customWidth="1"/>
    <col min="56" max="56" width="19.109375" style="1" hidden="1" customWidth="1"/>
    <col min="57" max="57" width="66.44140625" style="1" customWidth="1"/>
    <col min="71" max="91" width="9.33203125" style="1" hidden="1"/>
  </cols>
  <sheetData>
    <row r="1" spans="1:74" ht="10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7" customHeight="1"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S2" s="14" t="s">
        <v>6</v>
      </c>
      <c r="BT2" s="14" t="s">
        <v>7</v>
      </c>
    </row>
    <row r="3" spans="1:74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7" t="s">
        <v>14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19"/>
      <c r="AQ5" s="19"/>
      <c r="AR5" s="17"/>
      <c r="BE5" s="244" t="s">
        <v>15</v>
      </c>
      <c r="BS5" s="14" t="s">
        <v>6</v>
      </c>
    </row>
    <row r="6" spans="1:74" s="1" customFormat="1" ht="37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49" t="s">
        <v>17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19"/>
      <c r="AQ6" s="19"/>
      <c r="AR6" s="17"/>
      <c r="BE6" s="245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45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45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45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26</v>
      </c>
      <c r="AO10" s="19"/>
      <c r="AP10" s="19"/>
      <c r="AQ10" s="19"/>
      <c r="AR10" s="17"/>
      <c r="BE10" s="245"/>
      <c r="BS10" s="14" t="s">
        <v>6</v>
      </c>
    </row>
    <row r="11" spans="1:74" s="1" customFormat="1" ht="18.5" customHeight="1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28</v>
      </c>
      <c r="AL11" s="19"/>
      <c r="AM11" s="19"/>
      <c r="AN11" s="24" t="s">
        <v>1</v>
      </c>
      <c r="AO11" s="19"/>
      <c r="AP11" s="19"/>
      <c r="AQ11" s="19"/>
      <c r="AR11" s="17"/>
      <c r="BE11" s="245"/>
      <c r="BS11" s="14" t="s">
        <v>6</v>
      </c>
    </row>
    <row r="12" spans="1:74" s="1" customFormat="1" ht="7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45"/>
      <c r="BS12" s="14" t="s">
        <v>6</v>
      </c>
    </row>
    <row r="13" spans="1:74" s="1" customFormat="1" ht="12" customHeight="1">
      <c r="B13" s="18"/>
      <c r="C13" s="19"/>
      <c r="D13" s="26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30</v>
      </c>
      <c r="AO13" s="19"/>
      <c r="AP13" s="19"/>
      <c r="AQ13" s="19"/>
      <c r="AR13" s="17"/>
      <c r="BE13" s="245"/>
      <c r="BS13" s="14" t="s">
        <v>6</v>
      </c>
    </row>
    <row r="14" spans="1:74" ht="12.5">
      <c r="B14" s="18"/>
      <c r="C14" s="19"/>
      <c r="D14" s="19"/>
      <c r="E14" s="250" t="s">
        <v>30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6" t="s">
        <v>28</v>
      </c>
      <c r="AL14" s="19"/>
      <c r="AM14" s="19"/>
      <c r="AN14" s="28" t="s">
        <v>30</v>
      </c>
      <c r="AO14" s="19"/>
      <c r="AP14" s="19"/>
      <c r="AQ14" s="19"/>
      <c r="AR14" s="17"/>
      <c r="BE14" s="245"/>
      <c r="BS14" s="14" t="s">
        <v>6</v>
      </c>
    </row>
    <row r="15" spans="1:74" s="1" customFormat="1" ht="7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45"/>
      <c r="BS15" s="14" t="s">
        <v>4</v>
      </c>
    </row>
    <row r="16" spans="1:74" s="1" customFormat="1" ht="12" customHeight="1">
      <c r="B16" s="18"/>
      <c r="C16" s="19"/>
      <c r="D16" s="26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32</v>
      </c>
      <c r="AO16" s="19"/>
      <c r="AP16" s="19"/>
      <c r="AQ16" s="19"/>
      <c r="AR16" s="17"/>
      <c r="BE16" s="245"/>
      <c r="BS16" s="14" t="s">
        <v>4</v>
      </c>
    </row>
    <row r="17" spans="1:71" s="1" customFormat="1" ht="18.5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28</v>
      </c>
      <c r="AL17" s="19"/>
      <c r="AM17" s="19"/>
      <c r="AN17" s="24" t="s">
        <v>1</v>
      </c>
      <c r="AO17" s="19"/>
      <c r="AP17" s="19"/>
      <c r="AQ17" s="19"/>
      <c r="AR17" s="17"/>
      <c r="BE17" s="245"/>
      <c r="BS17" s="14" t="s">
        <v>34</v>
      </c>
    </row>
    <row r="18" spans="1:71" s="1" customFormat="1" ht="7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45"/>
      <c r="BS18" s="14" t="s">
        <v>6</v>
      </c>
    </row>
    <row r="19" spans="1:71" s="1" customFormat="1" ht="12" customHeight="1">
      <c r="B19" s="18"/>
      <c r="C19" s="19"/>
      <c r="D19" s="26" t="s">
        <v>35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32</v>
      </c>
      <c r="AO19" s="19"/>
      <c r="AP19" s="19"/>
      <c r="AQ19" s="19"/>
      <c r="AR19" s="17"/>
      <c r="BE19" s="245"/>
      <c r="BS19" s="14" t="s">
        <v>6</v>
      </c>
    </row>
    <row r="20" spans="1:71" s="1" customFormat="1" ht="18.5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28</v>
      </c>
      <c r="AL20" s="19"/>
      <c r="AM20" s="19"/>
      <c r="AN20" s="24" t="s">
        <v>1</v>
      </c>
      <c r="AO20" s="19"/>
      <c r="AP20" s="19"/>
      <c r="AQ20" s="19"/>
      <c r="AR20" s="17"/>
      <c r="BE20" s="245"/>
      <c r="BS20" s="14" t="s">
        <v>34</v>
      </c>
    </row>
    <row r="21" spans="1:71" s="1" customFormat="1" ht="7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45"/>
    </row>
    <row r="22" spans="1:71" s="1" customFormat="1" ht="12" customHeight="1">
      <c r="B22" s="18"/>
      <c r="C22" s="19"/>
      <c r="D22" s="26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45"/>
    </row>
    <row r="23" spans="1:71" s="1" customFormat="1" ht="16.5" customHeight="1">
      <c r="B23" s="18"/>
      <c r="C23" s="19"/>
      <c r="D23" s="19"/>
      <c r="E23" s="252" t="s">
        <v>1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19"/>
      <c r="AP23" s="19"/>
      <c r="AQ23" s="19"/>
      <c r="AR23" s="17"/>
      <c r="BE23" s="245"/>
    </row>
    <row r="24" spans="1:71" s="1" customFormat="1" ht="7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45"/>
    </row>
    <row r="25" spans="1:71" s="1" customFormat="1" ht="7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45"/>
    </row>
    <row r="26" spans="1:71" s="2" customFormat="1" ht="25.9" customHeight="1">
      <c r="A26" s="31"/>
      <c r="B26" s="32"/>
      <c r="C26" s="33"/>
      <c r="D26" s="34" t="s">
        <v>37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3">
        <f>ROUND(AG94,2)</f>
        <v>0</v>
      </c>
      <c r="AL26" s="254"/>
      <c r="AM26" s="254"/>
      <c r="AN26" s="254"/>
      <c r="AO26" s="254"/>
      <c r="AP26" s="33"/>
      <c r="AQ26" s="33"/>
      <c r="AR26" s="36"/>
      <c r="BE26" s="245"/>
    </row>
    <row r="27" spans="1:71" s="2" customFormat="1" ht="7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45"/>
    </row>
    <row r="28" spans="1:71" s="2" customFormat="1" ht="12.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5" t="s">
        <v>38</v>
      </c>
      <c r="M28" s="255"/>
      <c r="N28" s="255"/>
      <c r="O28" s="255"/>
      <c r="P28" s="255"/>
      <c r="Q28" s="33"/>
      <c r="R28" s="33"/>
      <c r="S28" s="33"/>
      <c r="T28" s="33"/>
      <c r="U28" s="33"/>
      <c r="V28" s="33"/>
      <c r="W28" s="255" t="s">
        <v>39</v>
      </c>
      <c r="X28" s="255"/>
      <c r="Y28" s="255"/>
      <c r="Z28" s="255"/>
      <c r="AA28" s="255"/>
      <c r="AB28" s="255"/>
      <c r="AC28" s="255"/>
      <c r="AD28" s="255"/>
      <c r="AE28" s="255"/>
      <c r="AF28" s="33"/>
      <c r="AG28" s="33"/>
      <c r="AH28" s="33"/>
      <c r="AI28" s="33"/>
      <c r="AJ28" s="33"/>
      <c r="AK28" s="255" t="s">
        <v>40</v>
      </c>
      <c r="AL28" s="255"/>
      <c r="AM28" s="255"/>
      <c r="AN28" s="255"/>
      <c r="AO28" s="255"/>
      <c r="AP28" s="33"/>
      <c r="AQ28" s="33"/>
      <c r="AR28" s="36"/>
      <c r="BE28" s="245"/>
    </row>
    <row r="29" spans="1:71" s="3" customFormat="1" ht="14.4" customHeight="1">
      <c r="B29" s="37"/>
      <c r="C29" s="38"/>
      <c r="D29" s="26" t="s">
        <v>41</v>
      </c>
      <c r="E29" s="38"/>
      <c r="F29" s="26" t="s">
        <v>42</v>
      </c>
      <c r="G29" s="38"/>
      <c r="H29" s="38"/>
      <c r="I29" s="38"/>
      <c r="J29" s="38"/>
      <c r="K29" s="38"/>
      <c r="L29" s="258">
        <v>0.21</v>
      </c>
      <c r="M29" s="257"/>
      <c r="N29" s="257"/>
      <c r="O29" s="257"/>
      <c r="P29" s="257"/>
      <c r="Q29" s="38"/>
      <c r="R29" s="38"/>
      <c r="S29" s="38"/>
      <c r="T29" s="38"/>
      <c r="U29" s="38"/>
      <c r="V29" s="38"/>
      <c r="W29" s="256">
        <f>ROUND(AZ94, 2)</f>
        <v>0</v>
      </c>
      <c r="X29" s="257"/>
      <c r="Y29" s="257"/>
      <c r="Z29" s="257"/>
      <c r="AA29" s="257"/>
      <c r="AB29" s="257"/>
      <c r="AC29" s="257"/>
      <c r="AD29" s="257"/>
      <c r="AE29" s="257"/>
      <c r="AF29" s="38"/>
      <c r="AG29" s="38"/>
      <c r="AH29" s="38"/>
      <c r="AI29" s="38"/>
      <c r="AJ29" s="38"/>
      <c r="AK29" s="256">
        <f>ROUND(AV94, 2)</f>
        <v>0</v>
      </c>
      <c r="AL29" s="257"/>
      <c r="AM29" s="257"/>
      <c r="AN29" s="257"/>
      <c r="AO29" s="257"/>
      <c r="AP29" s="38"/>
      <c r="AQ29" s="38"/>
      <c r="AR29" s="39"/>
      <c r="BE29" s="246"/>
    </row>
    <row r="30" spans="1:71" s="3" customFormat="1" ht="14.4" customHeight="1">
      <c r="B30" s="37"/>
      <c r="C30" s="38"/>
      <c r="D30" s="38"/>
      <c r="E30" s="38"/>
      <c r="F30" s="26" t="s">
        <v>43</v>
      </c>
      <c r="G30" s="38"/>
      <c r="H30" s="38"/>
      <c r="I30" s="38"/>
      <c r="J30" s="38"/>
      <c r="K30" s="38"/>
      <c r="L30" s="258">
        <v>0.15</v>
      </c>
      <c r="M30" s="257"/>
      <c r="N30" s="257"/>
      <c r="O30" s="257"/>
      <c r="P30" s="257"/>
      <c r="Q30" s="38"/>
      <c r="R30" s="38"/>
      <c r="S30" s="38"/>
      <c r="T30" s="38"/>
      <c r="U30" s="38"/>
      <c r="V30" s="38"/>
      <c r="W30" s="256">
        <f>ROUND(BA94, 2)</f>
        <v>0</v>
      </c>
      <c r="X30" s="257"/>
      <c r="Y30" s="257"/>
      <c r="Z30" s="257"/>
      <c r="AA30" s="257"/>
      <c r="AB30" s="257"/>
      <c r="AC30" s="257"/>
      <c r="AD30" s="257"/>
      <c r="AE30" s="257"/>
      <c r="AF30" s="38"/>
      <c r="AG30" s="38"/>
      <c r="AH30" s="38"/>
      <c r="AI30" s="38"/>
      <c r="AJ30" s="38"/>
      <c r="AK30" s="256">
        <f>ROUND(AW94, 2)</f>
        <v>0</v>
      </c>
      <c r="AL30" s="257"/>
      <c r="AM30" s="257"/>
      <c r="AN30" s="257"/>
      <c r="AO30" s="257"/>
      <c r="AP30" s="38"/>
      <c r="AQ30" s="38"/>
      <c r="AR30" s="39"/>
      <c r="BE30" s="246"/>
    </row>
    <row r="31" spans="1:71" s="3" customFormat="1" ht="14.4" hidden="1" customHeight="1">
      <c r="B31" s="37"/>
      <c r="C31" s="38"/>
      <c r="D31" s="38"/>
      <c r="E31" s="38"/>
      <c r="F31" s="26" t="s">
        <v>44</v>
      </c>
      <c r="G31" s="38"/>
      <c r="H31" s="38"/>
      <c r="I31" s="38"/>
      <c r="J31" s="38"/>
      <c r="K31" s="38"/>
      <c r="L31" s="258">
        <v>0.21</v>
      </c>
      <c r="M31" s="257"/>
      <c r="N31" s="257"/>
      <c r="O31" s="257"/>
      <c r="P31" s="257"/>
      <c r="Q31" s="38"/>
      <c r="R31" s="38"/>
      <c r="S31" s="38"/>
      <c r="T31" s="38"/>
      <c r="U31" s="38"/>
      <c r="V31" s="38"/>
      <c r="W31" s="256">
        <f>ROUND(BB94, 2)</f>
        <v>0</v>
      </c>
      <c r="X31" s="257"/>
      <c r="Y31" s="257"/>
      <c r="Z31" s="257"/>
      <c r="AA31" s="257"/>
      <c r="AB31" s="257"/>
      <c r="AC31" s="257"/>
      <c r="AD31" s="257"/>
      <c r="AE31" s="257"/>
      <c r="AF31" s="38"/>
      <c r="AG31" s="38"/>
      <c r="AH31" s="38"/>
      <c r="AI31" s="38"/>
      <c r="AJ31" s="38"/>
      <c r="AK31" s="256">
        <v>0</v>
      </c>
      <c r="AL31" s="257"/>
      <c r="AM31" s="257"/>
      <c r="AN31" s="257"/>
      <c r="AO31" s="257"/>
      <c r="AP31" s="38"/>
      <c r="AQ31" s="38"/>
      <c r="AR31" s="39"/>
      <c r="BE31" s="246"/>
    </row>
    <row r="32" spans="1:71" s="3" customFormat="1" ht="14.4" hidden="1" customHeight="1">
      <c r="B32" s="37"/>
      <c r="C32" s="38"/>
      <c r="D32" s="38"/>
      <c r="E32" s="38"/>
      <c r="F32" s="26" t="s">
        <v>45</v>
      </c>
      <c r="G32" s="38"/>
      <c r="H32" s="38"/>
      <c r="I32" s="38"/>
      <c r="J32" s="38"/>
      <c r="K32" s="38"/>
      <c r="L32" s="258">
        <v>0.15</v>
      </c>
      <c r="M32" s="257"/>
      <c r="N32" s="257"/>
      <c r="O32" s="257"/>
      <c r="P32" s="257"/>
      <c r="Q32" s="38"/>
      <c r="R32" s="38"/>
      <c r="S32" s="38"/>
      <c r="T32" s="38"/>
      <c r="U32" s="38"/>
      <c r="V32" s="38"/>
      <c r="W32" s="256">
        <f>ROUND(BC94, 2)</f>
        <v>0</v>
      </c>
      <c r="X32" s="257"/>
      <c r="Y32" s="257"/>
      <c r="Z32" s="257"/>
      <c r="AA32" s="257"/>
      <c r="AB32" s="257"/>
      <c r="AC32" s="257"/>
      <c r="AD32" s="257"/>
      <c r="AE32" s="257"/>
      <c r="AF32" s="38"/>
      <c r="AG32" s="38"/>
      <c r="AH32" s="38"/>
      <c r="AI32" s="38"/>
      <c r="AJ32" s="38"/>
      <c r="AK32" s="256">
        <v>0</v>
      </c>
      <c r="AL32" s="257"/>
      <c r="AM32" s="257"/>
      <c r="AN32" s="257"/>
      <c r="AO32" s="257"/>
      <c r="AP32" s="38"/>
      <c r="AQ32" s="38"/>
      <c r="AR32" s="39"/>
      <c r="BE32" s="246"/>
    </row>
    <row r="33" spans="1:57" s="3" customFormat="1" ht="14.4" hidden="1" customHeight="1">
      <c r="B33" s="37"/>
      <c r="C33" s="38"/>
      <c r="D33" s="38"/>
      <c r="E33" s="38"/>
      <c r="F33" s="26" t="s">
        <v>46</v>
      </c>
      <c r="G33" s="38"/>
      <c r="H33" s="38"/>
      <c r="I33" s="38"/>
      <c r="J33" s="38"/>
      <c r="K33" s="38"/>
      <c r="L33" s="258">
        <v>0</v>
      </c>
      <c r="M33" s="257"/>
      <c r="N33" s="257"/>
      <c r="O33" s="257"/>
      <c r="P33" s="257"/>
      <c r="Q33" s="38"/>
      <c r="R33" s="38"/>
      <c r="S33" s="38"/>
      <c r="T33" s="38"/>
      <c r="U33" s="38"/>
      <c r="V33" s="38"/>
      <c r="W33" s="256">
        <f>ROUND(BD94, 2)</f>
        <v>0</v>
      </c>
      <c r="X33" s="257"/>
      <c r="Y33" s="257"/>
      <c r="Z33" s="257"/>
      <c r="AA33" s="257"/>
      <c r="AB33" s="257"/>
      <c r="AC33" s="257"/>
      <c r="AD33" s="257"/>
      <c r="AE33" s="257"/>
      <c r="AF33" s="38"/>
      <c r="AG33" s="38"/>
      <c r="AH33" s="38"/>
      <c r="AI33" s="38"/>
      <c r="AJ33" s="38"/>
      <c r="AK33" s="256">
        <v>0</v>
      </c>
      <c r="AL33" s="257"/>
      <c r="AM33" s="257"/>
      <c r="AN33" s="257"/>
      <c r="AO33" s="257"/>
      <c r="AP33" s="38"/>
      <c r="AQ33" s="38"/>
      <c r="AR33" s="39"/>
      <c r="BE33" s="246"/>
    </row>
    <row r="34" spans="1:57" s="2" customFormat="1" ht="7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45"/>
    </row>
    <row r="35" spans="1:57" s="2" customFormat="1" ht="25.9" customHeight="1">
      <c r="A35" s="31"/>
      <c r="B35" s="32"/>
      <c r="C35" s="40"/>
      <c r="D35" s="41" t="s">
        <v>47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48</v>
      </c>
      <c r="U35" s="42"/>
      <c r="V35" s="42"/>
      <c r="W35" s="42"/>
      <c r="X35" s="262" t="s">
        <v>49</v>
      </c>
      <c r="Y35" s="260"/>
      <c r="Z35" s="260"/>
      <c r="AA35" s="260"/>
      <c r="AB35" s="260"/>
      <c r="AC35" s="42"/>
      <c r="AD35" s="42"/>
      <c r="AE35" s="42"/>
      <c r="AF35" s="42"/>
      <c r="AG35" s="42"/>
      <c r="AH35" s="42"/>
      <c r="AI35" s="42"/>
      <c r="AJ35" s="42"/>
      <c r="AK35" s="259">
        <f>SUM(AK26:AK33)</f>
        <v>0</v>
      </c>
      <c r="AL35" s="260"/>
      <c r="AM35" s="260"/>
      <c r="AN35" s="260"/>
      <c r="AO35" s="261"/>
      <c r="AP35" s="40"/>
      <c r="AQ35" s="40"/>
      <c r="AR35" s="36"/>
      <c r="BE35" s="31"/>
    </row>
    <row r="36" spans="1:57" s="2" customFormat="1" ht="7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4"/>
      <c r="C49" s="45"/>
      <c r="D49" s="46" t="s">
        <v>50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51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0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0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0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0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0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0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0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0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0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5">
      <c r="A60" s="31"/>
      <c r="B60" s="32"/>
      <c r="C60" s="33"/>
      <c r="D60" s="49" t="s">
        <v>52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53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52</v>
      </c>
      <c r="AI60" s="35"/>
      <c r="AJ60" s="35"/>
      <c r="AK60" s="35"/>
      <c r="AL60" s="35"/>
      <c r="AM60" s="49" t="s">
        <v>53</v>
      </c>
      <c r="AN60" s="35"/>
      <c r="AO60" s="35"/>
      <c r="AP60" s="33"/>
      <c r="AQ60" s="33"/>
      <c r="AR60" s="36"/>
      <c r="BE60" s="31"/>
    </row>
    <row r="61" spans="1:57" ht="10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0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0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">
      <c r="A64" s="31"/>
      <c r="B64" s="32"/>
      <c r="C64" s="33"/>
      <c r="D64" s="46" t="s">
        <v>54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55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0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0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0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0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0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0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0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0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0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5">
      <c r="A75" s="31"/>
      <c r="B75" s="32"/>
      <c r="C75" s="33"/>
      <c r="D75" s="49" t="s">
        <v>52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53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52</v>
      </c>
      <c r="AI75" s="35"/>
      <c r="AJ75" s="35"/>
      <c r="AK75" s="35"/>
      <c r="AL75" s="35"/>
      <c r="AM75" s="49" t="s">
        <v>53</v>
      </c>
      <c r="AN75" s="35"/>
      <c r="AO75" s="35"/>
      <c r="AP75" s="33"/>
      <c r="AQ75" s="33"/>
      <c r="AR75" s="36"/>
      <c r="BE75" s="31"/>
    </row>
    <row r="76" spans="1:57" s="2" customFormat="1" ht="10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7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7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5" customHeight="1">
      <c r="A82" s="31"/>
      <c r="B82" s="32"/>
      <c r="C82" s="20" t="s">
        <v>56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P21-036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7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23" t="str">
        <f>K6</f>
        <v>Udržovací práce na elektroinstalaci vybraných prostor odborného výcviku SOU zemědělské Chvaletice</v>
      </c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60"/>
      <c r="AQ85" s="60"/>
      <c r="AR85" s="61"/>
    </row>
    <row r="86" spans="1:91" s="2" customFormat="1" ht="7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25" t="str">
        <f>IF(AN8= "","",AN8)</f>
        <v>17. 8. 2021</v>
      </c>
      <c r="AN87" s="225"/>
      <c r="AO87" s="33"/>
      <c r="AP87" s="33"/>
      <c r="AQ87" s="33"/>
      <c r="AR87" s="36"/>
      <c r="BE87" s="31"/>
    </row>
    <row r="88" spans="1:91" s="2" customFormat="1" ht="7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15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SOUZ Chvaletice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31</v>
      </c>
      <c r="AJ89" s="33"/>
      <c r="AK89" s="33"/>
      <c r="AL89" s="33"/>
      <c r="AM89" s="226" t="str">
        <f>IF(E17="","",E17)</f>
        <v>Ing. Tomáš Srba</v>
      </c>
      <c r="AN89" s="227"/>
      <c r="AO89" s="227"/>
      <c r="AP89" s="227"/>
      <c r="AQ89" s="33"/>
      <c r="AR89" s="36"/>
      <c r="AS89" s="228" t="s">
        <v>57</v>
      </c>
      <c r="AT89" s="229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15" customHeight="1">
      <c r="A90" s="31"/>
      <c r="B90" s="32"/>
      <c r="C90" s="26" t="s">
        <v>29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35</v>
      </c>
      <c r="AJ90" s="33"/>
      <c r="AK90" s="33"/>
      <c r="AL90" s="33"/>
      <c r="AM90" s="226" t="str">
        <f>IF(E20="","",E20)</f>
        <v>Ing. Tomáš Srba</v>
      </c>
      <c r="AN90" s="227"/>
      <c r="AO90" s="227"/>
      <c r="AP90" s="227"/>
      <c r="AQ90" s="33"/>
      <c r="AR90" s="36"/>
      <c r="AS90" s="230"/>
      <c r="AT90" s="231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7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2"/>
      <c r="AT91" s="233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34" t="s">
        <v>58</v>
      </c>
      <c r="D92" s="235"/>
      <c r="E92" s="235"/>
      <c r="F92" s="235"/>
      <c r="G92" s="235"/>
      <c r="H92" s="70"/>
      <c r="I92" s="237" t="s">
        <v>59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6" t="s">
        <v>60</v>
      </c>
      <c r="AH92" s="235"/>
      <c r="AI92" s="235"/>
      <c r="AJ92" s="235"/>
      <c r="AK92" s="235"/>
      <c r="AL92" s="235"/>
      <c r="AM92" s="235"/>
      <c r="AN92" s="237" t="s">
        <v>61</v>
      </c>
      <c r="AO92" s="235"/>
      <c r="AP92" s="238"/>
      <c r="AQ92" s="71" t="s">
        <v>62</v>
      </c>
      <c r="AR92" s="36"/>
      <c r="AS92" s="72" t="s">
        <v>63</v>
      </c>
      <c r="AT92" s="73" t="s">
        <v>64</v>
      </c>
      <c r="AU92" s="73" t="s">
        <v>65</v>
      </c>
      <c r="AV92" s="73" t="s">
        <v>66</v>
      </c>
      <c r="AW92" s="73" t="s">
        <v>67</v>
      </c>
      <c r="AX92" s="73" t="s">
        <v>68</v>
      </c>
      <c r="AY92" s="73" t="s">
        <v>69</v>
      </c>
      <c r="AZ92" s="73" t="s">
        <v>70</v>
      </c>
      <c r="BA92" s="73" t="s">
        <v>71</v>
      </c>
      <c r="BB92" s="73" t="s">
        <v>72</v>
      </c>
      <c r="BC92" s="73" t="s">
        <v>73</v>
      </c>
      <c r="BD92" s="74" t="s">
        <v>74</v>
      </c>
      <c r="BE92" s="31"/>
    </row>
    <row r="93" spans="1:91" s="2" customFormat="1" ht="10.7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" customHeight="1">
      <c r="B94" s="78"/>
      <c r="C94" s="79" t="s">
        <v>75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42">
        <f>ROUND(SUM(AG95:AG100),2)</f>
        <v>0</v>
      </c>
      <c r="AH94" s="242"/>
      <c r="AI94" s="242"/>
      <c r="AJ94" s="242"/>
      <c r="AK94" s="242"/>
      <c r="AL94" s="242"/>
      <c r="AM94" s="242"/>
      <c r="AN94" s="243">
        <f t="shared" ref="AN94:AN100" si="0">SUM(AG94,AT94)</f>
        <v>0</v>
      </c>
      <c r="AO94" s="243"/>
      <c r="AP94" s="243"/>
      <c r="AQ94" s="82" t="s">
        <v>1</v>
      </c>
      <c r="AR94" s="83"/>
      <c r="AS94" s="84">
        <f>ROUND(SUM(AS95:AS100),2)</f>
        <v>0</v>
      </c>
      <c r="AT94" s="85">
        <f t="shared" ref="AT94:AT100" si="1">ROUND(SUM(AV94:AW94),2)</f>
        <v>0</v>
      </c>
      <c r="AU94" s="86">
        <f>ROUND(SUM(AU95:AU100),5)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ROUND(SUM(AZ95:AZ100),2)</f>
        <v>0</v>
      </c>
      <c r="BA94" s="85">
        <f>ROUND(SUM(BA95:BA100),2)</f>
        <v>0</v>
      </c>
      <c r="BB94" s="85">
        <f>ROUND(SUM(BB95:BB100),2)</f>
        <v>0</v>
      </c>
      <c r="BC94" s="85">
        <f>ROUND(SUM(BC95:BC100),2)</f>
        <v>0</v>
      </c>
      <c r="BD94" s="87">
        <f>ROUND(SUM(BD95:BD100),2)</f>
        <v>0</v>
      </c>
      <c r="BS94" s="88" t="s">
        <v>76</v>
      </c>
      <c r="BT94" s="88" t="s">
        <v>77</v>
      </c>
      <c r="BU94" s="89" t="s">
        <v>78</v>
      </c>
      <c r="BV94" s="88" t="s">
        <v>79</v>
      </c>
      <c r="BW94" s="88" t="s">
        <v>5</v>
      </c>
      <c r="BX94" s="88" t="s">
        <v>80</v>
      </c>
      <c r="CL94" s="88" t="s">
        <v>1</v>
      </c>
    </row>
    <row r="95" spans="1:91" s="7" customFormat="1" ht="16.5" customHeight="1">
      <c r="A95" s="90" t="s">
        <v>81</v>
      </c>
      <c r="B95" s="91"/>
      <c r="C95" s="92"/>
      <c r="D95" s="239" t="s">
        <v>82</v>
      </c>
      <c r="E95" s="239"/>
      <c r="F95" s="239"/>
      <c r="G95" s="239"/>
      <c r="H95" s="239"/>
      <c r="I95" s="93"/>
      <c r="J95" s="239" t="s">
        <v>83</v>
      </c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40">
        <f>'SO1 - Hlavní hala'!J30</f>
        <v>0</v>
      </c>
      <c r="AH95" s="241"/>
      <c r="AI95" s="241"/>
      <c r="AJ95" s="241"/>
      <c r="AK95" s="241"/>
      <c r="AL95" s="241"/>
      <c r="AM95" s="241"/>
      <c r="AN95" s="240">
        <f t="shared" si="0"/>
        <v>0</v>
      </c>
      <c r="AO95" s="241"/>
      <c r="AP95" s="241"/>
      <c r="AQ95" s="94" t="s">
        <v>84</v>
      </c>
      <c r="AR95" s="95"/>
      <c r="AS95" s="96">
        <v>0</v>
      </c>
      <c r="AT95" s="97">
        <f t="shared" si="1"/>
        <v>0</v>
      </c>
      <c r="AU95" s="98">
        <f>'SO1 - Hlavní hala'!P127</f>
        <v>0</v>
      </c>
      <c r="AV95" s="97">
        <f>'SO1 - Hlavní hala'!J33</f>
        <v>0</v>
      </c>
      <c r="AW95" s="97">
        <f>'SO1 - Hlavní hala'!J34</f>
        <v>0</v>
      </c>
      <c r="AX95" s="97">
        <f>'SO1 - Hlavní hala'!J35</f>
        <v>0</v>
      </c>
      <c r="AY95" s="97">
        <f>'SO1 - Hlavní hala'!J36</f>
        <v>0</v>
      </c>
      <c r="AZ95" s="97">
        <f>'SO1 - Hlavní hala'!F33</f>
        <v>0</v>
      </c>
      <c r="BA95" s="97">
        <f>'SO1 - Hlavní hala'!F34</f>
        <v>0</v>
      </c>
      <c r="BB95" s="97">
        <f>'SO1 - Hlavní hala'!F35</f>
        <v>0</v>
      </c>
      <c r="BC95" s="97">
        <f>'SO1 - Hlavní hala'!F36</f>
        <v>0</v>
      </c>
      <c r="BD95" s="99">
        <f>'SO1 - Hlavní hala'!F37</f>
        <v>0</v>
      </c>
      <c r="BT95" s="100" t="s">
        <v>85</v>
      </c>
      <c r="BV95" s="100" t="s">
        <v>79</v>
      </c>
      <c r="BW95" s="100" t="s">
        <v>86</v>
      </c>
      <c r="BX95" s="100" t="s">
        <v>5</v>
      </c>
      <c r="CL95" s="100" t="s">
        <v>1</v>
      </c>
      <c r="CM95" s="100" t="s">
        <v>87</v>
      </c>
    </row>
    <row r="96" spans="1:91" s="7" customFormat="1" ht="16.5" customHeight="1">
      <c r="A96" s="90" t="s">
        <v>81</v>
      </c>
      <c r="B96" s="91"/>
      <c r="C96" s="92"/>
      <c r="D96" s="239" t="s">
        <v>88</v>
      </c>
      <c r="E96" s="239"/>
      <c r="F96" s="239"/>
      <c r="G96" s="239"/>
      <c r="H96" s="239"/>
      <c r="I96" s="93"/>
      <c r="J96" s="239" t="s">
        <v>89</v>
      </c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40">
        <f>'SO2 - Trenažéry, dílny'!J30</f>
        <v>0</v>
      </c>
      <c r="AH96" s="241"/>
      <c r="AI96" s="241"/>
      <c r="AJ96" s="241"/>
      <c r="AK96" s="241"/>
      <c r="AL96" s="241"/>
      <c r="AM96" s="241"/>
      <c r="AN96" s="240">
        <f t="shared" si="0"/>
        <v>0</v>
      </c>
      <c r="AO96" s="241"/>
      <c r="AP96" s="241"/>
      <c r="AQ96" s="94" t="s">
        <v>84</v>
      </c>
      <c r="AR96" s="95"/>
      <c r="AS96" s="96">
        <v>0</v>
      </c>
      <c r="AT96" s="97">
        <f t="shared" si="1"/>
        <v>0</v>
      </c>
      <c r="AU96" s="98">
        <f>'SO2 - Trenažéry, dílny'!P126</f>
        <v>0</v>
      </c>
      <c r="AV96" s="97">
        <f>'SO2 - Trenažéry, dílny'!J33</f>
        <v>0</v>
      </c>
      <c r="AW96" s="97">
        <f>'SO2 - Trenažéry, dílny'!J34</f>
        <v>0</v>
      </c>
      <c r="AX96" s="97">
        <f>'SO2 - Trenažéry, dílny'!J35</f>
        <v>0</v>
      </c>
      <c r="AY96" s="97">
        <f>'SO2 - Trenažéry, dílny'!J36</f>
        <v>0</v>
      </c>
      <c r="AZ96" s="97">
        <f>'SO2 - Trenažéry, dílny'!F33</f>
        <v>0</v>
      </c>
      <c r="BA96" s="97">
        <f>'SO2 - Trenažéry, dílny'!F34</f>
        <v>0</v>
      </c>
      <c r="BB96" s="97">
        <f>'SO2 - Trenažéry, dílny'!F35</f>
        <v>0</v>
      </c>
      <c r="BC96" s="97">
        <f>'SO2 - Trenažéry, dílny'!F36</f>
        <v>0</v>
      </c>
      <c r="BD96" s="99">
        <f>'SO2 - Trenažéry, dílny'!F37</f>
        <v>0</v>
      </c>
      <c r="BT96" s="100" t="s">
        <v>85</v>
      </c>
      <c r="BV96" s="100" t="s">
        <v>79</v>
      </c>
      <c r="BW96" s="100" t="s">
        <v>90</v>
      </c>
      <c r="BX96" s="100" t="s">
        <v>5</v>
      </c>
      <c r="CL96" s="100" t="s">
        <v>1</v>
      </c>
      <c r="CM96" s="100" t="s">
        <v>87</v>
      </c>
    </row>
    <row r="97" spans="1:91" s="7" customFormat="1" ht="16.5" customHeight="1">
      <c r="A97" s="90" t="s">
        <v>81</v>
      </c>
      <c r="B97" s="91"/>
      <c r="C97" s="92"/>
      <c r="D97" s="239" t="s">
        <v>91</v>
      </c>
      <c r="E97" s="239"/>
      <c r="F97" s="239"/>
      <c r="G97" s="239"/>
      <c r="H97" s="239"/>
      <c r="I97" s="93"/>
      <c r="J97" s="239" t="s">
        <v>92</v>
      </c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40">
        <f>'SO3 - Velká garáž'!J30</f>
        <v>0</v>
      </c>
      <c r="AH97" s="241"/>
      <c r="AI97" s="241"/>
      <c r="AJ97" s="241"/>
      <c r="AK97" s="241"/>
      <c r="AL97" s="241"/>
      <c r="AM97" s="241"/>
      <c r="AN97" s="240">
        <f t="shared" si="0"/>
        <v>0</v>
      </c>
      <c r="AO97" s="241"/>
      <c r="AP97" s="241"/>
      <c r="AQ97" s="94" t="s">
        <v>84</v>
      </c>
      <c r="AR97" s="95"/>
      <c r="AS97" s="96">
        <v>0</v>
      </c>
      <c r="AT97" s="97">
        <f t="shared" si="1"/>
        <v>0</v>
      </c>
      <c r="AU97" s="98">
        <f>'SO3 - Velká garáž'!P125</f>
        <v>0</v>
      </c>
      <c r="AV97" s="97">
        <f>'SO3 - Velká garáž'!J33</f>
        <v>0</v>
      </c>
      <c r="AW97" s="97">
        <f>'SO3 - Velká garáž'!J34</f>
        <v>0</v>
      </c>
      <c r="AX97" s="97">
        <f>'SO3 - Velká garáž'!J35</f>
        <v>0</v>
      </c>
      <c r="AY97" s="97">
        <f>'SO3 - Velká garáž'!J36</f>
        <v>0</v>
      </c>
      <c r="AZ97" s="97">
        <f>'SO3 - Velká garáž'!F33</f>
        <v>0</v>
      </c>
      <c r="BA97" s="97">
        <f>'SO3 - Velká garáž'!F34</f>
        <v>0</v>
      </c>
      <c r="BB97" s="97">
        <f>'SO3 - Velká garáž'!F35</f>
        <v>0</v>
      </c>
      <c r="BC97" s="97">
        <f>'SO3 - Velká garáž'!F36</f>
        <v>0</v>
      </c>
      <c r="BD97" s="99">
        <f>'SO3 - Velká garáž'!F37</f>
        <v>0</v>
      </c>
      <c r="BT97" s="100" t="s">
        <v>85</v>
      </c>
      <c r="BV97" s="100" t="s">
        <v>79</v>
      </c>
      <c r="BW97" s="100" t="s">
        <v>93</v>
      </c>
      <c r="BX97" s="100" t="s">
        <v>5</v>
      </c>
      <c r="CL97" s="100" t="s">
        <v>1</v>
      </c>
      <c r="CM97" s="100" t="s">
        <v>87</v>
      </c>
    </row>
    <row r="98" spans="1:91" s="7" customFormat="1" ht="16.5" customHeight="1">
      <c r="A98" s="90" t="s">
        <v>81</v>
      </c>
      <c r="B98" s="91"/>
      <c r="C98" s="92"/>
      <c r="D98" s="239" t="s">
        <v>94</v>
      </c>
      <c r="E98" s="239"/>
      <c r="F98" s="239"/>
      <c r="G98" s="239"/>
      <c r="H98" s="239"/>
      <c r="I98" s="93"/>
      <c r="J98" s="239" t="s">
        <v>95</v>
      </c>
      <c r="K98" s="239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239"/>
      <c r="AB98" s="239"/>
      <c r="AC98" s="239"/>
      <c r="AD98" s="239"/>
      <c r="AE98" s="239"/>
      <c r="AF98" s="239"/>
      <c r="AG98" s="240">
        <f>'SO4 - Malá garáž'!J30</f>
        <v>0</v>
      </c>
      <c r="AH98" s="241"/>
      <c r="AI98" s="241"/>
      <c r="AJ98" s="241"/>
      <c r="AK98" s="241"/>
      <c r="AL98" s="241"/>
      <c r="AM98" s="241"/>
      <c r="AN98" s="240">
        <f t="shared" si="0"/>
        <v>0</v>
      </c>
      <c r="AO98" s="241"/>
      <c r="AP98" s="241"/>
      <c r="AQ98" s="94" t="s">
        <v>84</v>
      </c>
      <c r="AR98" s="95"/>
      <c r="AS98" s="96">
        <v>0</v>
      </c>
      <c r="AT98" s="97">
        <f t="shared" si="1"/>
        <v>0</v>
      </c>
      <c r="AU98" s="98">
        <f>'SO4 - Malá garáž'!P125</f>
        <v>0</v>
      </c>
      <c r="AV98" s="97">
        <f>'SO4 - Malá garáž'!J33</f>
        <v>0</v>
      </c>
      <c r="AW98" s="97">
        <f>'SO4 - Malá garáž'!J34</f>
        <v>0</v>
      </c>
      <c r="AX98" s="97">
        <f>'SO4 - Malá garáž'!J35</f>
        <v>0</v>
      </c>
      <c r="AY98" s="97">
        <f>'SO4 - Malá garáž'!J36</f>
        <v>0</v>
      </c>
      <c r="AZ98" s="97">
        <f>'SO4 - Malá garáž'!F33</f>
        <v>0</v>
      </c>
      <c r="BA98" s="97">
        <f>'SO4 - Malá garáž'!F34</f>
        <v>0</v>
      </c>
      <c r="BB98" s="97">
        <f>'SO4 - Malá garáž'!F35</f>
        <v>0</v>
      </c>
      <c r="BC98" s="97">
        <f>'SO4 - Malá garáž'!F36</f>
        <v>0</v>
      </c>
      <c r="BD98" s="99">
        <f>'SO4 - Malá garáž'!F37</f>
        <v>0</v>
      </c>
      <c r="BT98" s="100" t="s">
        <v>85</v>
      </c>
      <c r="BV98" s="100" t="s">
        <v>79</v>
      </c>
      <c r="BW98" s="100" t="s">
        <v>96</v>
      </c>
      <c r="BX98" s="100" t="s">
        <v>5</v>
      </c>
      <c r="CL98" s="100" t="s">
        <v>1</v>
      </c>
      <c r="CM98" s="100" t="s">
        <v>87</v>
      </c>
    </row>
    <row r="99" spans="1:91" s="7" customFormat="1" ht="16.5" customHeight="1">
      <c r="A99" s="90" t="s">
        <v>81</v>
      </c>
      <c r="B99" s="91"/>
      <c r="C99" s="92"/>
      <c r="D99" s="239" t="s">
        <v>97</v>
      </c>
      <c r="E99" s="239"/>
      <c r="F99" s="239"/>
      <c r="G99" s="239"/>
      <c r="H99" s="239"/>
      <c r="I99" s="93"/>
      <c r="J99" s="239" t="s">
        <v>98</v>
      </c>
      <c r="K99" s="239"/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  <c r="AB99" s="239"/>
      <c r="AC99" s="239"/>
      <c r="AD99" s="239"/>
      <c r="AE99" s="239"/>
      <c r="AF99" s="239"/>
      <c r="AG99" s="240">
        <f>'SO5 - Celková situace'!J30</f>
        <v>0</v>
      </c>
      <c r="AH99" s="241"/>
      <c r="AI99" s="241"/>
      <c r="AJ99" s="241"/>
      <c r="AK99" s="241"/>
      <c r="AL99" s="241"/>
      <c r="AM99" s="241"/>
      <c r="AN99" s="240">
        <f t="shared" si="0"/>
        <v>0</v>
      </c>
      <c r="AO99" s="241"/>
      <c r="AP99" s="241"/>
      <c r="AQ99" s="94" t="s">
        <v>84</v>
      </c>
      <c r="AR99" s="95"/>
      <c r="AS99" s="96">
        <v>0</v>
      </c>
      <c r="AT99" s="97">
        <f t="shared" si="1"/>
        <v>0</v>
      </c>
      <c r="AU99" s="98">
        <f>'SO5 - Celková situace'!P123</f>
        <v>0</v>
      </c>
      <c r="AV99" s="97">
        <f>'SO5 - Celková situace'!J33</f>
        <v>0</v>
      </c>
      <c r="AW99" s="97">
        <f>'SO5 - Celková situace'!J34</f>
        <v>0</v>
      </c>
      <c r="AX99" s="97">
        <f>'SO5 - Celková situace'!J35</f>
        <v>0</v>
      </c>
      <c r="AY99" s="97">
        <f>'SO5 - Celková situace'!J36</f>
        <v>0</v>
      </c>
      <c r="AZ99" s="97">
        <f>'SO5 - Celková situace'!F33</f>
        <v>0</v>
      </c>
      <c r="BA99" s="97">
        <f>'SO5 - Celková situace'!F34</f>
        <v>0</v>
      </c>
      <c r="BB99" s="97">
        <f>'SO5 - Celková situace'!F35</f>
        <v>0</v>
      </c>
      <c r="BC99" s="97">
        <f>'SO5 - Celková situace'!F36</f>
        <v>0</v>
      </c>
      <c r="BD99" s="99">
        <f>'SO5 - Celková situace'!F37</f>
        <v>0</v>
      </c>
      <c r="BT99" s="100" t="s">
        <v>85</v>
      </c>
      <c r="BV99" s="100" t="s">
        <v>79</v>
      </c>
      <c r="BW99" s="100" t="s">
        <v>99</v>
      </c>
      <c r="BX99" s="100" t="s">
        <v>5</v>
      </c>
      <c r="CL99" s="100" t="s">
        <v>1</v>
      </c>
      <c r="CM99" s="100" t="s">
        <v>87</v>
      </c>
    </row>
    <row r="100" spans="1:91" s="7" customFormat="1" ht="16.5" customHeight="1">
      <c r="A100" s="90" t="s">
        <v>81</v>
      </c>
      <c r="B100" s="91"/>
      <c r="C100" s="92"/>
      <c r="D100" s="239" t="s">
        <v>100</v>
      </c>
      <c r="E100" s="239"/>
      <c r="F100" s="239"/>
      <c r="G100" s="239"/>
      <c r="H100" s="239"/>
      <c r="I100" s="93"/>
      <c r="J100" s="239" t="s">
        <v>101</v>
      </c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  <c r="AB100" s="239"/>
      <c r="AC100" s="239"/>
      <c r="AD100" s="239"/>
      <c r="AE100" s="239"/>
      <c r="AF100" s="239"/>
      <c r="AG100" s="240">
        <f>'01 - Doplnění elektrickýc...'!J30</f>
        <v>0</v>
      </c>
      <c r="AH100" s="241"/>
      <c r="AI100" s="241"/>
      <c r="AJ100" s="241"/>
      <c r="AK100" s="241"/>
      <c r="AL100" s="241"/>
      <c r="AM100" s="241"/>
      <c r="AN100" s="240">
        <f t="shared" si="0"/>
        <v>0</v>
      </c>
      <c r="AO100" s="241"/>
      <c r="AP100" s="241"/>
      <c r="AQ100" s="94" t="s">
        <v>84</v>
      </c>
      <c r="AR100" s="95"/>
      <c r="AS100" s="101">
        <v>0</v>
      </c>
      <c r="AT100" s="102">
        <f t="shared" si="1"/>
        <v>0</v>
      </c>
      <c r="AU100" s="103">
        <f>'01 - Doplnění elektrickýc...'!P116</f>
        <v>0</v>
      </c>
      <c r="AV100" s="102">
        <f>'01 - Doplnění elektrickýc...'!J33</f>
        <v>0</v>
      </c>
      <c r="AW100" s="102">
        <f>'01 - Doplnění elektrickýc...'!J34</f>
        <v>0</v>
      </c>
      <c r="AX100" s="102">
        <f>'01 - Doplnění elektrickýc...'!J35</f>
        <v>0</v>
      </c>
      <c r="AY100" s="102">
        <f>'01 - Doplnění elektrickýc...'!J36</f>
        <v>0</v>
      </c>
      <c r="AZ100" s="102">
        <f>'01 - Doplnění elektrickýc...'!F33</f>
        <v>0</v>
      </c>
      <c r="BA100" s="102">
        <f>'01 - Doplnění elektrickýc...'!F34</f>
        <v>0</v>
      </c>
      <c r="BB100" s="102">
        <f>'01 - Doplnění elektrickýc...'!F35</f>
        <v>0</v>
      </c>
      <c r="BC100" s="102">
        <f>'01 - Doplnění elektrickýc...'!F36</f>
        <v>0</v>
      </c>
      <c r="BD100" s="104">
        <f>'01 - Doplnění elektrickýc...'!F37</f>
        <v>0</v>
      </c>
      <c r="BT100" s="100" t="s">
        <v>85</v>
      </c>
      <c r="BV100" s="100" t="s">
        <v>79</v>
      </c>
      <c r="BW100" s="100" t="s">
        <v>102</v>
      </c>
      <c r="BX100" s="100" t="s">
        <v>5</v>
      </c>
      <c r="CL100" s="100" t="s">
        <v>1</v>
      </c>
      <c r="CM100" s="100" t="s">
        <v>87</v>
      </c>
    </row>
    <row r="101" spans="1:91" s="2" customFormat="1" ht="30" customHeight="1">
      <c r="A101" s="31"/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6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</row>
    <row r="102" spans="1:91" s="2" customFormat="1" ht="7" customHeight="1">
      <c r="A102" s="31"/>
      <c r="B102" s="51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36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</row>
  </sheetData>
  <sheetProtection algorithmName="SHA-512" hashValue="8y3vZ1WkqL0AMrDDt3xQeuARmR1iF+ucIMVCSgcuYC0Ie45RKR2yqiek/C9YilWPHaPZ7WPxH4w3y6NBipTh9g==" saltValue="bzbJqBfyZfhInMoE4NNTFbNpYSZKVv6zIiMXdWm5lZEM2QXV3tCag67Gl/X/HxmbO4KfcpJPKv1EQr7r6wKxIw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SO1 - Hlavní hala'!C2" display="/" xr:uid="{00000000-0004-0000-0000-000000000000}"/>
    <hyperlink ref="A96" location="'SO2 - Trenažéry, dílny'!C2" display="/" xr:uid="{00000000-0004-0000-0000-000001000000}"/>
    <hyperlink ref="A97" location="'SO3 - Velká garáž'!C2" display="/" xr:uid="{00000000-0004-0000-0000-000002000000}"/>
    <hyperlink ref="A98" location="'SO4 - Malá garáž'!C2" display="/" xr:uid="{00000000-0004-0000-0000-000003000000}"/>
    <hyperlink ref="A99" location="'SO5 - Celková situace'!C2" display="/" xr:uid="{00000000-0004-0000-0000-000004000000}"/>
    <hyperlink ref="A100" location="'01 - Doplnění elektrickýc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20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86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87</v>
      </c>
    </row>
    <row r="4" spans="1:46" s="1" customFormat="1" ht="25" customHeight="1">
      <c r="B4" s="17"/>
      <c r="D4" s="107" t="s">
        <v>103</v>
      </c>
      <c r="L4" s="17"/>
      <c r="M4" s="108" t="s">
        <v>10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26.25" customHeight="1">
      <c r="B7" s="17"/>
      <c r="E7" s="264" t="str">
        <f>'Rekapitulace stavby'!K6</f>
        <v>Udržovací práce na elektroinstalaci vybraných prostor odborného výcviku SOU zemědělské Chvaletice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104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105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17. 8. 2021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7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>00087840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>SOUZ Chvaletice</v>
      </c>
      <c r="F15" s="31"/>
      <c r="G15" s="31"/>
      <c r="H15" s="31"/>
      <c r="I15" s="109" t="s">
        <v>28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29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28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31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>04695461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>Ing. Tomáš Srba</v>
      </c>
      <c r="F21" s="31"/>
      <c r="G21" s="31"/>
      <c r="H21" s="31"/>
      <c r="I21" s="109" t="s">
        <v>28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35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>04695461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>Ing. Tomáš Srba</v>
      </c>
      <c r="F24" s="31"/>
      <c r="G24" s="31"/>
      <c r="H24" s="31"/>
      <c r="I24" s="109" t="s">
        <v>28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ROUND(J127,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ROUND((SUM(BE127:BE219)),  2)</f>
        <v>0</v>
      </c>
      <c r="G33" s="31"/>
      <c r="H33" s="31"/>
      <c r="I33" s="121">
        <v>0.21</v>
      </c>
      <c r="J33" s="120">
        <f>ROUND(((SUM(BE127:BE219))*I33),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ROUND((SUM(BF127:BF219)),  2)</f>
        <v>0</v>
      </c>
      <c r="G34" s="31"/>
      <c r="H34" s="31"/>
      <c r="I34" s="121">
        <v>0.15</v>
      </c>
      <c r="J34" s="120">
        <f>ROUND(((SUM(BF127:BF219))*I34),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ROUND((SUM(BG127:BG219)),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ROUND((SUM(BH127:BH219)),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ROUND((SUM(BI127:BI219)),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 ht="10">
      <c r="B51" s="17"/>
      <c r="L51" s="17"/>
    </row>
    <row r="52" spans="1:31" ht="10">
      <c r="B52" s="17"/>
      <c r="L52" s="17"/>
    </row>
    <row r="53" spans="1:31" ht="10">
      <c r="B53" s="17"/>
      <c r="L53" s="17"/>
    </row>
    <row r="54" spans="1:31" ht="10">
      <c r="B54" s="17"/>
      <c r="L54" s="17"/>
    </row>
    <row r="55" spans="1:31" ht="10">
      <c r="B55" s="17"/>
      <c r="L55" s="17"/>
    </row>
    <row r="56" spans="1:31" ht="10">
      <c r="B56" s="17"/>
      <c r="L56" s="17"/>
    </row>
    <row r="57" spans="1:31" ht="10">
      <c r="B57" s="17"/>
      <c r="L57" s="17"/>
    </row>
    <row r="58" spans="1:31" ht="10">
      <c r="B58" s="17"/>
      <c r="L58" s="17"/>
    </row>
    <row r="59" spans="1:31" ht="10">
      <c r="B59" s="17"/>
      <c r="L59" s="17"/>
    </row>
    <row r="60" spans="1:31" ht="10">
      <c r="B60" s="17"/>
      <c r="L60" s="17"/>
    </row>
    <row r="61" spans="1:31" s="2" customFormat="1" ht="12.5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">
      <c r="B62" s="17"/>
      <c r="L62" s="17"/>
    </row>
    <row r="63" spans="1:31" ht="10">
      <c r="B63" s="17"/>
      <c r="L63" s="17"/>
    </row>
    <row r="64" spans="1:31" ht="10">
      <c r="B64" s="17"/>
      <c r="L64" s="17"/>
    </row>
    <row r="65" spans="1:31" s="2" customFormat="1" ht="13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">
      <c r="B66" s="17"/>
      <c r="L66" s="17"/>
    </row>
    <row r="67" spans="1:31" ht="10">
      <c r="B67" s="17"/>
      <c r="L67" s="17"/>
    </row>
    <row r="68" spans="1:31" ht="10">
      <c r="B68" s="17"/>
      <c r="L68" s="17"/>
    </row>
    <row r="69" spans="1:31" ht="10">
      <c r="B69" s="17"/>
      <c r="L69" s="17"/>
    </row>
    <row r="70" spans="1:31" ht="10">
      <c r="B70" s="17"/>
      <c r="L70" s="17"/>
    </row>
    <row r="71" spans="1:31" ht="10">
      <c r="B71" s="17"/>
      <c r="L71" s="17"/>
    </row>
    <row r="72" spans="1:31" ht="10">
      <c r="B72" s="17"/>
      <c r="L72" s="17"/>
    </row>
    <row r="73" spans="1:31" ht="10">
      <c r="B73" s="17"/>
      <c r="L73" s="17"/>
    </row>
    <row r="74" spans="1:31" ht="10">
      <c r="B74" s="17"/>
      <c r="L74" s="17"/>
    </row>
    <row r="75" spans="1:31" ht="10">
      <c r="B75" s="17"/>
      <c r="L75" s="17"/>
    </row>
    <row r="76" spans="1:31" s="2" customFormat="1" ht="12.5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3"/>
      <c r="D85" s="33"/>
      <c r="E85" s="271" t="str">
        <f>E7</f>
        <v>Udržovací práce na elektroinstalaci vybraných prostor odborného výcviku SOU zemědělské Chvaletice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SO1 - Hlavní hala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17. 8. 2021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24</v>
      </c>
      <c r="D91" s="33"/>
      <c r="E91" s="33"/>
      <c r="F91" s="24" t="str">
        <f>E15</f>
        <v>SOUZ Chvaletice</v>
      </c>
      <c r="G91" s="33"/>
      <c r="H91" s="33"/>
      <c r="I91" s="26" t="s">
        <v>31</v>
      </c>
      <c r="J91" s="29" t="str">
        <f>E21</f>
        <v>Ing. Tomáš Srba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29</v>
      </c>
      <c r="D92" s="33"/>
      <c r="E92" s="33"/>
      <c r="F92" s="24" t="str">
        <f>IF(E18="","",E18)</f>
        <v>Vyplň údaj</v>
      </c>
      <c r="G92" s="33"/>
      <c r="H92" s="33"/>
      <c r="I92" s="26" t="s">
        <v>35</v>
      </c>
      <c r="J92" s="29" t="str">
        <f>E24</f>
        <v>Ing. Tomáš Srba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2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107</v>
      </c>
      <c r="D94" s="141"/>
      <c r="E94" s="141"/>
      <c r="F94" s="141"/>
      <c r="G94" s="141"/>
      <c r="H94" s="141"/>
      <c r="I94" s="141"/>
      <c r="J94" s="142" t="s">
        <v>108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2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75" customHeight="1">
      <c r="A96" s="31"/>
      <c r="B96" s="32"/>
      <c r="C96" s="143" t="s">
        <v>109</v>
      </c>
      <c r="D96" s="33"/>
      <c r="E96" s="33"/>
      <c r="F96" s="33"/>
      <c r="G96" s="33"/>
      <c r="H96" s="33"/>
      <c r="I96" s="33"/>
      <c r="J96" s="81">
        <f>J127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1:31" s="9" customFormat="1" ht="25" customHeight="1">
      <c r="B97" s="144"/>
      <c r="C97" s="145"/>
      <c r="D97" s="146" t="s">
        <v>111</v>
      </c>
      <c r="E97" s="147"/>
      <c r="F97" s="147"/>
      <c r="G97" s="147"/>
      <c r="H97" s="147"/>
      <c r="I97" s="147"/>
      <c r="J97" s="148">
        <f>J128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112</v>
      </c>
      <c r="E98" s="153"/>
      <c r="F98" s="153"/>
      <c r="G98" s="153"/>
      <c r="H98" s="153"/>
      <c r="I98" s="153"/>
      <c r="J98" s="154">
        <f>J129</f>
        <v>0</v>
      </c>
      <c r="K98" s="151"/>
      <c r="L98" s="155"/>
    </row>
    <row r="99" spans="1:31" s="10" customFormat="1" ht="19.899999999999999" customHeight="1">
      <c r="B99" s="150"/>
      <c r="C99" s="151"/>
      <c r="D99" s="152" t="s">
        <v>113</v>
      </c>
      <c r="E99" s="153"/>
      <c r="F99" s="153"/>
      <c r="G99" s="153"/>
      <c r="H99" s="153"/>
      <c r="I99" s="153"/>
      <c r="J99" s="154">
        <f>J131</f>
        <v>0</v>
      </c>
      <c r="K99" s="151"/>
      <c r="L99" s="155"/>
    </row>
    <row r="100" spans="1:31" s="10" customFormat="1" ht="19.899999999999999" customHeight="1">
      <c r="B100" s="150"/>
      <c r="C100" s="151"/>
      <c r="D100" s="152" t="s">
        <v>114</v>
      </c>
      <c r="E100" s="153"/>
      <c r="F100" s="153"/>
      <c r="G100" s="153"/>
      <c r="H100" s="153"/>
      <c r="I100" s="153"/>
      <c r="J100" s="154">
        <f>J133</f>
        <v>0</v>
      </c>
      <c r="K100" s="151"/>
      <c r="L100" s="155"/>
    </row>
    <row r="101" spans="1:31" s="10" customFormat="1" ht="19.899999999999999" customHeight="1">
      <c r="B101" s="150"/>
      <c r="C101" s="151"/>
      <c r="D101" s="152" t="s">
        <v>115</v>
      </c>
      <c r="E101" s="153"/>
      <c r="F101" s="153"/>
      <c r="G101" s="153"/>
      <c r="H101" s="153"/>
      <c r="I101" s="153"/>
      <c r="J101" s="154">
        <f>J136</f>
        <v>0</v>
      </c>
      <c r="K101" s="151"/>
      <c r="L101" s="155"/>
    </row>
    <row r="102" spans="1:31" s="9" customFormat="1" ht="25" customHeight="1">
      <c r="B102" s="144"/>
      <c r="C102" s="145"/>
      <c r="D102" s="146" t="s">
        <v>116</v>
      </c>
      <c r="E102" s="147"/>
      <c r="F102" s="147"/>
      <c r="G102" s="147"/>
      <c r="H102" s="147"/>
      <c r="I102" s="147"/>
      <c r="J102" s="148">
        <f>J140</f>
        <v>0</v>
      </c>
      <c r="K102" s="145"/>
      <c r="L102" s="149"/>
    </row>
    <row r="103" spans="1:31" s="10" customFormat="1" ht="19.899999999999999" customHeight="1">
      <c r="B103" s="150"/>
      <c r="C103" s="151"/>
      <c r="D103" s="152" t="s">
        <v>117</v>
      </c>
      <c r="E103" s="153"/>
      <c r="F103" s="153"/>
      <c r="G103" s="153"/>
      <c r="H103" s="153"/>
      <c r="I103" s="153"/>
      <c r="J103" s="154">
        <f>J141</f>
        <v>0</v>
      </c>
      <c r="K103" s="151"/>
      <c r="L103" s="155"/>
    </row>
    <row r="104" spans="1:31" s="10" customFormat="1" ht="19.899999999999999" customHeight="1">
      <c r="B104" s="150"/>
      <c r="C104" s="151"/>
      <c r="D104" s="152" t="s">
        <v>118</v>
      </c>
      <c r="E104" s="153"/>
      <c r="F104" s="153"/>
      <c r="G104" s="153"/>
      <c r="H104" s="153"/>
      <c r="I104" s="153"/>
      <c r="J104" s="154">
        <f>J193</f>
        <v>0</v>
      </c>
      <c r="K104" s="151"/>
      <c r="L104" s="155"/>
    </row>
    <row r="105" spans="1:31" s="10" customFormat="1" ht="19.899999999999999" customHeight="1">
      <c r="B105" s="150"/>
      <c r="C105" s="151"/>
      <c r="D105" s="152" t="s">
        <v>119</v>
      </c>
      <c r="E105" s="153"/>
      <c r="F105" s="153"/>
      <c r="G105" s="153"/>
      <c r="H105" s="153"/>
      <c r="I105" s="153"/>
      <c r="J105" s="154">
        <f>J204</f>
        <v>0</v>
      </c>
      <c r="K105" s="151"/>
      <c r="L105" s="155"/>
    </row>
    <row r="106" spans="1:31" s="10" customFormat="1" ht="19.899999999999999" customHeight="1">
      <c r="B106" s="150"/>
      <c r="C106" s="151"/>
      <c r="D106" s="152" t="s">
        <v>120</v>
      </c>
      <c r="E106" s="153"/>
      <c r="F106" s="153"/>
      <c r="G106" s="153"/>
      <c r="H106" s="153"/>
      <c r="I106" s="153"/>
      <c r="J106" s="154">
        <f>J212</f>
        <v>0</v>
      </c>
      <c r="K106" s="151"/>
      <c r="L106" s="155"/>
    </row>
    <row r="107" spans="1:31" s="10" customFormat="1" ht="19.899999999999999" customHeight="1">
      <c r="B107" s="150"/>
      <c r="C107" s="151"/>
      <c r="D107" s="152" t="s">
        <v>121</v>
      </c>
      <c r="E107" s="153"/>
      <c r="F107" s="153"/>
      <c r="G107" s="153"/>
      <c r="H107" s="153"/>
      <c r="I107" s="153"/>
      <c r="J107" s="154">
        <f>J214</f>
        <v>0</v>
      </c>
      <c r="K107" s="151"/>
      <c r="L107" s="155"/>
    </row>
    <row r="108" spans="1:31" s="2" customFormat="1" ht="21.75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7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3" spans="1:63" s="2" customFormat="1" ht="7" customHeight="1">
      <c r="A113" s="31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5" customHeight="1">
      <c r="A114" s="31"/>
      <c r="B114" s="32"/>
      <c r="C114" s="20" t="s">
        <v>122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7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16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26.25" customHeight="1">
      <c r="A117" s="31"/>
      <c r="B117" s="32"/>
      <c r="C117" s="33"/>
      <c r="D117" s="33"/>
      <c r="E117" s="271" t="str">
        <f>E7</f>
        <v>Udržovací práce na elektroinstalaci vybraných prostor odborného výcviku SOU zemědělské Chvaletice</v>
      </c>
      <c r="F117" s="272"/>
      <c r="G117" s="272"/>
      <c r="H117" s="272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104</v>
      </c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3"/>
      <c r="D119" s="33"/>
      <c r="E119" s="223" t="str">
        <f>E9</f>
        <v>SO1 - Hlavní hala</v>
      </c>
      <c r="F119" s="273"/>
      <c r="G119" s="273"/>
      <c r="H119" s="27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7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20</v>
      </c>
      <c r="D121" s="33"/>
      <c r="E121" s="33"/>
      <c r="F121" s="24" t="str">
        <f>F12</f>
        <v xml:space="preserve"> </v>
      </c>
      <c r="G121" s="33"/>
      <c r="H121" s="33"/>
      <c r="I121" s="26" t="s">
        <v>22</v>
      </c>
      <c r="J121" s="63" t="str">
        <f>IF(J12="","",J12)</f>
        <v>17. 8. 2021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7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15" customHeight="1">
      <c r="A123" s="31"/>
      <c r="B123" s="32"/>
      <c r="C123" s="26" t="s">
        <v>24</v>
      </c>
      <c r="D123" s="33"/>
      <c r="E123" s="33"/>
      <c r="F123" s="24" t="str">
        <f>E15</f>
        <v>SOUZ Chvaletice</v>
      </c>
      <c r="G123" s="33"/>
      <c r="H123" s="33"/>
      <c r="I123" s="26" t="s">
        <v>31</v>
      </c>
      <c r="J123" s="29" t="str">
        <f>E21</f>
        <v>Ing. Tomáš Srba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15" customHeight="1">
      <c r="A124" s="31"/>
      <c r="B124" s="32"/>
      <c r="C124" s="26" t="s">
        <v>29</v>
      </c>
      <c r="D124" s="33"/>
      <c r="E124" s="33"/>
      <c r="F124" s="24" t="str">
        <f>IF(E18="","",E18)</f>
        <v>Vyplň údaj</v>
      </c>
      <c r="G124" s="33"/>
      <c r="H124" s="33"/>
      <c r="I124" s="26" t="s">
        <v>35</v>
      </c>
      <c r="J124" s="29" t="str">
        <f>E24</f>
        <v>Ing. Tomáš Srba</v>
      </c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25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56"/>
      <c r="B126" s="157"/>
      <c r="C126" s="158" t="s">
        <v>123</v>
      </c>
      <c r="D126" s="159" t="s">
        <v>62</v>
      </c>
      <c r="E126" s="159" t="s">
        <v>58</v>
      </c>
      <c r="F126" s="159" t="s">
        <v>59</v>
      </c>
      <c r="G126" s="159" t="s">
        <v>124</v>
      </c>
      <c r="H126" s="159" t="s">
        <v>125</v>
      </c>
      <c r="I126" s="159" t="s">
        <v>126</v>
      </c>
      <c r="J126" s="160" t="s">
        <v>108</v>
      </c>
      <c r="K126" s="161" t="s">
        <v>127</v>
      </c>
      <c r="L126" s="162"/>
      <c r="M126" s="72" t="s">
        <v>1</v>
      </c>
      <c r="N126" s="73" t="s">
        <v>41</v>
      </c>
      <c r="O126" s="73" t="s">
        <v>128</v>
      </c>
      <c r="P126" s="73" t="s">
        <v>129</v>
      </c>
      <c r="Q126" s="73" t="s">
        <v>130</v>
      </c>
      <c r="R126" s="73" t="s">
        <v>131</v>
      </c>
      <c r="S126" s="73" t="s">
        <v>132</v>
      </c>
      <c r="T126" s="74" t="s">
        <v>133</v>
      </c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</row>
    <row r="127" spans="1:63" s="2" customFormat="1" ht="22.75" customHeight="1">
      <c r="A127" s="31"/>
      <c r="B127" s="32"/>
      <c r="C127" s="79" t="s">
        <v>134</v>
      </c>
      <c r="D127" s="33"/>
      <c r="E127" s="33"/>
      <c r="F127" s="33"/>
      <c r="G127" s="33"/>
      <c r="H127" s="33"/>
      <c r="I127" s="33"/>
      <c r="J127" s="163">
        <f>BK127</f>
        <v>0</v>
      </c>
      <c r="K127" s="33"/>
      <c r="L127" s="36"/>
      <c r="M127" s="75"/>
      <c r="N127" s="164"/>
      <c r="O127" s="76"/>
      <c r="P127" s="165">
        <f>P128+P140</f>
        <v>0</v>
      </c>
      <c r="Q127" s="76"/>
      <c r="R127" s="165">
        <f>R128+R140</f>
        <v>2.9133199999999997</v>
      </c>
      <c r="S127" s="76"/>
      <c r="T127" s="166">
        <f>T128+T140</f>
        <v>2.145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76</v>
      </c>
      <c r="AU127" s="14" t="s">
        <v>110</v>
      </c>
      <c r="BK127" s="167">
        <f>BK128+BK140</f>
        <v>0</v>
      </c>
    </row>
    <row r="128" spans="1:63" s="12" customFormat="1" ht="25.9" customHeight="1">
      <c r="B128" s="168"/>
      <c r="C128" s="169"/>
      <c r="D128" s="170" t="s">
        <v>76</v>
      </c>
      <c r="E128" s="171" t="s">
        <v>135</v>
      </c>
      <c r="F128" s="171" t="s">
        <v>136</v>
      </c>
      <c r="G128" s="169"/>
      <c r="H128" s="169"/>
      <c r="I128" s="172"/>
      <c r="J128" s="173">
        <f>BK128</f>
        <v>0</v>
      </c>
      <c r="K128" s="169"/>
      <c r="L128" s="174"/>
      <c r="M128" s="175"/>
      <c r="N128" s="176"/>
      <c r="O128" s="176"/>
      <c r="P128" s="177">
        <f>P129+P131+P133+P136</f>
        <v>0</v>
      </c>
      <c r="Q128" s="176"/>
      <c r="R128" s="177">
        <f>R129+R131+R133+R136</f>
        <v>1.1451199999999999</v>
      </c>
      <c r="S128" s="176"/>
      <c r="T128" s="178">
        <f>T129+T131+T133+T136</f>
        <v>2.145</v>
      </c>
      <c r="AR128" s="179" t="s">
        <v>85</v>
      </c>
      <c r="AT128" s="180" t="s">
        <v>76</v>
      </c>
      <c r="AU128" s="180" t="s">
        <v>77</v>
      </c>
      <c r="AY128" s="179" t="s">
        <v>137</v>
      </c>
      <c r="BK128" s="181">
        <f>BK129+BK131+BK133+BK136</f>
        <v>0</v>
      </c>
    </row>
    <row r="129" spans="1:65" s="12" customFormat="1" ht="22.75" customHeight="1">
      <c r="B129" s="168"/>
      <c r="C129" s="169"/>
      <c r="D129" s="170" t="s">
        <v>76</v>
      </c>
      <c r="E129" s="182" t="s">
        <v>138</v>
      </c>
      <c r="F129" s="182" t="s">
        <v>139</v>
      </c>
      <c r="G129" s="169"/>
      <c r="H129" s="169"/>
      <c r="I129" s="172"/>
      <c r="J129" s="183">
        <f>BK129</f>
        <v>0</v>
      </c>
      <c r="K129" s="169"/>
      <c r="L129" s="174"/>
      <c r="M129" s="175"/>
      <c r="N129" s="176"/>
      <c r="O129" s="176"/>
      <c r="P129" s="177">
        <f>P130</f>
        <v>0</v>
      </c>
      <c r="Q129" s="176"/>
      <c r="R129" s="177">
        <f>R130</f>
        <v>1.695E-2</v>
      </c>
      <c r="S129" s="176"/>
      <c r="T129" s="178">
        <f>T130</f>
        <v>0</v>
      </c>
      <c r="AR129" s="179" t="s">
        <v>85</v>
      </c>
      <c r="AT129" s="180" t="s">
        <v>76</v>
      </c>
      <c r="AU129" s="180" t="s">
        <v>85</v>
      </c>
      <c r="AY129" s="179" t="s">
        <v>137</v>
      </c>
      <c r="BK129" s="181">
        <f>BK130</f>
        <v>0</v>
      </c>
    </row>
    <row r="130" spans="1:65" s="2" customFormat="1" ht="24.15" customHeight="1">
      <c r="A130" s="31"/>
      <c r="B130" s="32"/>
      <c r="C130" s="184" t="s">
        <v>87</v>
      </c>
      <c r="D130" s="184" t="s">
        <v>140</v>
      </c>
      <c r="E130" s="185" t="s">
        <v>141</v>
      </c>
      <c r="F130" s="186" t="s">
        <v>142</v>
      </c>
      <c r="G130" s="187" t="s">
        <v>143</v>
      </c>
      <c r="H130" s="188">
        <v>3</v>
      </c>
      <c r="I130" s="189"/>
      <c r="J130" s="190">
        <f>ROUND(I130*H130,2)</f>
        <v>0</v>
      </c>
      <c r="K130" s="191"/>
      <c r="L130" s="36"/>
      <c r="M130" s="192" t="s">
        <v>1</v>
      </c>
      <c r="N130" s="193" t="s">
        <v>42</v>
      </c>
      <c r="O130" s="68"/>
      <c r="P130" s="194">
        <f>O130*H130</f>
        <v>0</v>
      </c>
      <c r="Q130" s="194">
        <v>5.6499999999999996E-3</v>
      </c>
      <c r="R130" s="194">
        <f>Q130*H130</f>
        <v>1.695E-2</v>
      </c>
      <c r="S130" s="194">
        <v>0</v>
      </c>
      <c r="T130" s="195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144</v>
      </c>
      <c r="AT130" s="196" t="s">
        <v>140</v>
      </c>
      <c r="AU130" s="196" t="s">
        <v>87</v>
      </c>
      <c r="AY130" s="14" t="s">
        <v>137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85</v>
      </c>
      <c r="BK130" s="197">
        <f>ROUND(I130*H130,2)</f>
        <v>0</v>
      </c>
      <c r="BL130" s="14" t="s">
        <v>144</v>
      </c>
      <c r="BM130" s="196" t="s">
        <v>145</v>
      </c>
    </row>
    <row r="131" spans="1:65" s="12" customFormat="1" ht="22.75" customHeight="1">
      <c r="B131" s="168"/>
      <c r="C131" s="169"/>
      <c r="D131" s="170" t="s">
        <v>76</v>
      </c>
      <c r="E131" s="182" t="s">
        <v>146</v>
      </c>
      <c r="F131" s="182" t="s">
        <v>147</v>
      </c>
      <c r="G131" s="169"/>
      <c r="H131" s="169"/>
      <c r="I131" s="172"/>
      <c r="J131" s="183">
        <f>BK131</f>
        <v>0</v>
      </c>
      <c r="K131" s="169"/>
      <c r="L131" s="174"/>
      <c r="M131" s="175"/>
      <c r="N131" s="176"/>
      <c r="O131" s="176"/>
      <c r="P131" s="177">
        <f>P132</f>
        <v>0</v>
      </c>
      <c r="Q131" s="176"/>
      <c r="R131" s="177">
        <f>R132</f>
        <v>1.1281699999999999</v>
      </c>
      <c r="S131" s="176"/>
      <c r="T131" s="178">
        <f>T132</f>
        <v>0</v>
      </c>
      <c r="AR131" s="179" t="s">
        <v>85</v>
      </c>
      <c r="AT131" s="180" t="s">
        <v>76</v>
      </c>
      <c r="AU131" s="180" t="s">
        <v>85</v>
      </c>
      <c r="AY131" s="179" t="s">
        <v>137</v>
      </c>
      <c r="BK131" s="181">
        <f>BK132</f>
        <v>0</v>
      </c>
    </row>
    <row r="132" spans="1:65" s="2" customFormat="1" ht="16.5" customHeight="1">
      <c r="A132" s="31"/>
      <c r="B132" s="32"/>
      <c r="C132" s="184" t="s">
        <v>148</v>
      </c>
      <c r="D132" s="184" t="s">
        <v>140</v>
      </c>
      <c r="E132" s="185" t="s">
        <v>149</v>
      </c>
      <c r="F132" s="186" t="s">
        <v>150</v>
      </c>
      <c r="G132" s="187" t="s">
        <v>151</v>
      </c>
      <c r="H132" s="188">
        <v>0.5</v>
      </c>
      <c r="I132" s="189"/>
      <c r="J132" s="190">
        <f>ROUND(I132*H132,2)</f>
        <v>0</v>
      </c>
      <c r="K132" s="191"/>
      <c r="L132" s="36"/>
      <c r="M132" s="192" t="s">
        <v>1</v>
      </c>
      <c r="N132" s="193" t="s">
        <v>42</v>
      </c>
      <c r="O132" s="68"/>
      <c r="P132" s="194">
        <f>O132*H132</f>
        <v>0</v>
      </c>
      <c r="Q132" s="194">
        <v>2.2563399999999998</v>
      </c>
      <c r="R132" s="194">
        <f>Q132*H132</f>
        <v>1.1281699999999999</v>
      </c>
      <c r="S132" s="194">
        <v>0</v>
      </c>
      <c r="T132" s="195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144</v>
      </c>
      <c r="AT132" s="196" t="s">
        <v>140</v>
      </c>
      <c r="AU132" s="196" t="s">
        <v>87</v>
      </c>
      <c r="AY132" s="14" t="s">
        <v>137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85</v>
      </c>
      <c r="BK132" s="197">
        <f>ROUND(I132*H132,2)</f>
        <v>0</v>
      </c>
      <c r="BL132" s="14" t="s">
        <v>144</v>
      </c>
      <c r="BM132" s="196" t="s">
        <v>152</v>
      </c>
    </row>
    <row r="133" spans="1:65" s="12" customFormat="1" ht="22.75" customHeight="1">
      <c r="B133" s="168"/>
      <c r="C133" s="169"/>
      <c r="D133" s="170" t="s">
        <v>76</v>
      </c>
      <c r="E133" s="182" t="s">
        <v>153</v>
      </c>
      <c r="F133" s="182" t="s">
        <v>154</v>
      </c>
      <c r="G133" s="169"/>
      <c r="H133" s="169"/>
      <c r="I133" s="172"/>
      <c r="J133" s="183">
        <f>BK133</f>
        <v>0</v>
      </c>
      <c r="K133" s="169"/>
      <c r="L133" s="174"/>
      <c r="M133" s="175"/>
      <c r="N133" s="176"/>
      <c r="O133" s="176"/>
      <c r="P133" s="177">
        <f>SUM(P134:P135)</f>
        <v>0</v>
      </c>
      <c r="Q133" s="176"/>
      <c r="R133" s="177">
        <f>SUM(R134:R135)</f>
        <v>0</v>
      </c>
      <c r="S133" s="176"/>
      <c r="T133" s="178">
        <f>SUM(T134:T135)</f>
        <v>2.145</v>
      </c>
      <c r="AR133" s="179" t="s">
        <v>85</v>
      </c>
      <c r="AT133" s="180" t="s">
        <v>76</v>
      </c>
      <c r="AU133" s="180" t="s">
        <v>85</v>
      </c>
      <c r="AY133" s="179" t="s">
        <v>137</v>
      </c>
      <c r="BK133" s="181">
        <f>SUM(BK134:BK135)</f>
        <v>0</v>
      </c>
    </row>
    <row r="134" spans="1:65" s="2" customFormat="1" ht="24.15" customHeight="1">
      <c r="A134" s="31"/>
      <c r="B134" s="32"/>
      <c r="C134" s="184" t="s">
        <v>144</v>
      </c>
      <c r="D134" s="184" t="s">
        <v>140</v>
      </c>
      <c r="E134" s="185" t="s">
        <v>155</v>
      </c>
      <c r="F134" s="186" t="s">
        <v>156</v>
      </c>
      <c r="G134" s="187" t="s">
        <v>143</v>
      </c>
      <c r="H134" s="188">
        <v>3</v>
      </c>
      <c r="I134" s="189"/>
      <c r="J134" s="190">
        <f>ROUND(I134*H134,2)</f>
        <v>0</v>
      </c>
      <c r="K134" s="191"/>
      <c r="L134" s="36"/>
      <c r="M134" s="192" t="s">
        <v>1</v>
      </c>
      <c r="N134" s="193" t="s">
        <v>42</v>
      </c>
      <c r="O134" s="68"/>
      <c r="P134" s="194">
        <f>O134*H134</f>
        <v>0</v>
      </c>
      <c r="Q134" s="194">
        <v>0</v>
      </c>
      <c r="R134" s="194">
        <f>Q134*H134</f>
        <v>0</v>
      </c>
      <c r="S134" s="194">
        <v>2.5000000000000001E-2</v>
      </c>
      <c r="T134" s="195">
        <f>S134*H134</f>
        <v>7.5000000000000011E-2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144</v>
      </c>
      <c r="AT134" s="196" t="s">
        <v>140</v>
      </c>
      <c r="AU134" s="196" t="s">
        <v>87</v>
      </c>
      <c r="AY134" s="14" t="s">
        <v>137</v>
      </c>
      <c r="BE134" s="197">
        <f>IF(N134="základní",J134,0)</f>
        <v>0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85</v>
      </c>
      <c r="BK134" s="197">
        <f>ROUND(I134*H134,2)</f>
        <v>0</v>
      </c>
      <c r="BL134" s="14" t="s">
        <v>144</v>
      </c>
      <c r="BM134" s="196" t="s">
        <v>157</v>
      </c>
    </row>
    <row r="135" spans="1:65" s="2" customFormat="1" ht="24.15" customHeight="1">
      <c r="A135" s="31"/>
      <c r="B135" s="32"/>
      <c r="C135" s="184" t="s">
        <v>158</v>
      </c>
      <c r="D135" s="184" t="s">
        <v>140</v>
      </c>
      <c r="E135" s="185" t="s">
        <v>159</v>
      </c>
      <c r="F135" s="186" t="s">
        <v>160</v>
      </c>
      <c r="G135" s="187" t="s">
        <v>161</v>
      </c>
      <c r="H135" s="188">
        <v>45</v>
      </c>
      <c r="I135" s="189"/>
      <c r="J135" s="190">
        <f>ROUND(I135*H135,2)</f>
        <v>0</v>
      </c>
      <c r="K135" s="191"/>
      <c r="L135" s="36"/>
      <c r="M135" s="192" t="s">
        <v>1</v>
      </c>
      <c r="N135" s="193" t="s">
        <v>42</v>
      </c>
      <c r="O135" s="68"/>
      <c r="P135" s="194">
        <f>O135*H135</f>
        <v>0</v>
      </c>
      <c r="Q135" s="194">
        <v>0</v>
      </c>
      <c r="R135" s="194">
        <f>Q135*H135</f>
        <v>0</v>
      </c>
      <c r="S135" s="194">
        <v>4.5999999999999999E-2</v>
      </c>
      <c r="T135" s="195">
        <f>S135*H135</f>
        <v>2.0699999999999998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144</v>
      </c>
      <c r="AT135" s="196" t="s">
        <v>140</v>
      </c>
      <c r="AU135" s="196" t="s">
        <v>87</v>
      </c>
      <c r="AY135" s="14" t="s">
        <v>137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85</v>
      </c>
      <c r="BK135" s="197">
        <f>ROUND(I135*H135,2)</f>
        <v>0</v>
      </c>
      <c r="BL135" s="14" t="s">
        <v>144</v>
      </c>
      <c r="BM135" s="196" t="s">
        <v>162</v>
      </c>
    </row>
    <row r="136" spans="1:65" s="12" customFormat="1" ht="22.75" customHeight="1">
      <c r="B136" s="168"/>
      <c r="C136" s="169"/>
      <c r="D136" s="170" t="s">
        <v>76</v>
      </c>
      <c r="E136" s="182" t="s">
        <v>163</v>
      </c>
      <c r="F136" s="182" t="s">
        <v>164</v>
      </c>
      <c r="G136" s="169"/>
      <c r="H136" s="169"/>
      <c r="I136" s="172"/>
      <c r="J136" s="183">
        <f>BK136</f>
        <v>0</v>
      </c>
      <c r="K136" s="169"/>
      <c r="L136" s="174"/>
      <c r="M136" s="175"/>
      <c r="N136" s="176"/>
      <c r="O136" s="176"/>
      <c r="P136" s="177">
        <f>SUM(P137:P139)</f>
        <v>0</v>
      </c>
      <c r="Q136" s="176"/>
      <c r="R136" s="177">
        <f>SUM(R137:R139)</f>
        <v>0</v>
      </c>
      <c r="S136" s="176"/>
      <c r="T136" s="178">
        <f>SUM(T137:T139)</f>
        <v>0</v>
      </c>
      <c r="AR136" s="179" t="s">
        <v>85</v>
      </c>
      <c r="AT136" s="180" t="s">
        <v>76</v>
      </c>
      <c r="AU136" s="180" t="s">
        <v>85</v>
      </c>
      <c r="AY136" s="179" t="s">
        <v>137</v>
      </c>
      <c r="BK136" s="181">
        <f>SUM(BK137:BK139)</f>
        <v>0</v>
      </c>
    </row>
    <row r="137" spans="1:65" s="2" customFormat="1" ht="24.15" customHeight="1">
      <c r="A137" s="31"/>
      <c r="B137" s="32"/>
      <c r="C137" s="184" t="s">
        <v>165</v>
      </c>
      <c r="D137" s="184" t="s">
        <v>140</v>
      </c>
      <c r="E137" s="185" t="s">
        <v>166</v>
      </c>
      <c r="F137" s="186" t="s">
        <v>167</v>
      </c>
      <c r="G137" s="187" t="s">
        <v>168</v>
      </c>
      <c r="H137" s="188">
        <v>2.145</v>
      </c>
      <c r="I137" s="189"/>
      <c r="J137" s="190">
        <f>ROUND(I137*H137,2)</f>
        <v>0</v>
      </c>
      <c r="K137" s="191"/>
      <c r="L137" s="36"/>
      <c r="M137" s="192" t="s">
        <v>1</v>
      </c>
      <c r="N137" s="193" t="s">
        <v>42</v>
      </c>
      <c r="O137" s="68"/>
      <c r="P137" s="194">
        <f>O137*H137</f>
        <v>0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144</v>
      </c>
      <c r="AT137" s="196" t="s">
        <v>140</v>
      </c>
      <c r="AU137" s="196" t="s">
        <v>87</v>
      </c>
      <c r="AY137" s="14" t="s">
        <v>137</v>
      </c>
      <c r="BE137" s="197">
        <f>IF(N137="základní",J137,0)</f>
        <v>0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85</v>
      </c>
      <c r="BK137" s="197">
        <f>ROUND(I137*H137,2)</f>
        <v>0</v>
      </c>
      <c r="BL137" s="14" t="s">
        <v>144</v>
      </c>
      <c r="BM137" s="196" t="s">
        <v>169</v>
      </c>
    </row>
    <row r="138" spans="1:65" s="2" customFormat="1" ht="24.15" customHeight="1">
      <c r="A138" s="31"/>
      <c r="B138" s="32"/>
      <c r="C138" s="184" t="s">
        <v>146</v>
      </c>
      <c r="D138" s="184" t="s">
        <v>140</v>
      </c>
      <c r="E138" s="185" t="s">
        <v>170</v>
      </c>
      <c r="F138" s="186" t="s">
        <v>171</v>
      </c>
      <c r="G138" s="187" t="s">
        <v>168</v>
      </c>
      <c r="H138" s="188">
        <v>2.145</v>
      </c>
      <c r="I138" s="189"/>
      <c r="J138" s="190">
        <f>ROUND(I138*H138,2)</f>
        <v>0</v>
      </c>
      <c r="K138" s="191"/>
      <c r="L138" s="36"/>
      <c r="M138" s="192" t="s">
        <v>1</v>
      </c>
      <c r="N138" s="193" t="s">
        <v>42</v>
      </c>
      <c r="O138" s="68"/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144</v>
      </c>
      <c r="AT138" s="196" t="s">
        <v>140</v>
      </c>
      <c r="AU138" s="196" t="s">
        <v>87</v>
      </c>
      <c r="AY138" s="14" t="s">
        <v>137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85</v>
      </c>
      <c r="BK138" s="197">
        <f>ROUND(I138*H138,2)</f>
        <v>0</v>
      </c>
      <c r="BL138" s="14" t="s">
        <v>144</v>
      </c>
      <c r="BM138" s="196" t="s">
        <v>172</v>
      </c>
    </row>
    <row r="139" spans="1:65" s="2" customFormat="1" ht="24.15" customHeight="1">
      <c r="A139" s="31"/>
      <c r="B139" s="32"/>
      <c r="C139" s="184" t="s">
        <v>173</v>
      </c>
      <c r="D139" s="184" t="s">
        <v>140</v>
      </c>
      <c r="E139" s="185" t="s">
        <v>174</v>
      </c>
      <c r="F139" s="186" t="s">
        <v>175</v>
      </c>
      <c r="G139" s="187" t="s">
        <v>168</v>
      </c>
      <c r="H139" s="188">
        <v>2.145</v>
      </c>
      <c r="I139" s="189"/>
      <c r="J139" s="190">
        <f>ROUND(I139*H139,2)</f>
        <v>0</v>
      </c>
      <c r="K139" s="191"/>
      <c r="L139" s="36"/>
      <c r="M139" s="192" t="s">
        <v>1</v>
      </c>
      <c r="N139" s="193" t="s">
        <v>42</v>
      </c>
      <c r="O139" s="68"/>
      <c r="P139" s="194">
        <f>O139*H139</f>
        <v>0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144</v>
      </c>
      <c r="AT139" s="196" t="s">
        <v>140</v>
      </c>
      <c r="AU139" s="196" t="s">
        <v>87</v>
      </c>
      <c r="AY139" s="14" t="s">
        <v>137</v>
      </c>
      <c r="BE139" s="197">
        <f>IF(N139="základní",J139,0)</f>
        <v>0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85</v>
      </c>
      <c r="BK139" s="197">
        <f>ROUND(I139*H139,2)</f>
        <v>0</v>
      </c>
      <c r="BL139" s="14" t="s">
        <v>144</v>
      </c>
      <c r="BM139" s="196" t="s">
        <v>176</v>
      </c>
    </row>
    <row r="140" spans="1:65" s="12" customFormat="1" ht="25.9" customHeight="1">
      <c r="B140" s="168"/>
      <c r="C140" s="169"/>
      <c r="D140" s="170" t="s">
        <v>76</v>
      </c>
      <c r="E140" s="171" t="s">
        <v>177</v>
      </c>
      <c r="F140" s="171" t="s">
        <v>178</v>
      </c>
      <c r="G140" s="169"/>
      <c r="H140" s="169"/>
      <c r="I140" s="172"/>
      <c r="J140" s="173">
        <f>BK140</f>
        <v>0</v>
      </c>
      <c r="K140" s="169"/>
      <c r="L140" s="174"/>
      <c r="M140" s="175"/>
      <c r="N140" s="176"/>
      <c r="O140" s="176"/>
      <c r="P140" s="177">
        <f>P141+P193+P204+P212+P214</f>
        <v>0</v>
      </c>
      <c r="Q140" s="176"/>
      <c r="R140" s="177">
        <f>R141+R193+R204+R212+R214</f>
        <v>1.7682</v>
      </c>
      <c r="S140" s="176"/>
      <c r="T140" s="178">
        <f>T141+T193+T204+T212+T214</f>
        <v>0</v>
      </c>
      <c r="AR140" s="179" t="s">
        <v>87</v>
      </c>
      <c r="AT140" s="180" t="s">
        <v>76</v>
      </c>
      <c r="AU140" s="180" t="s">
        <v>77</v>
      </c>
      <c r="AY140" s="179" t="s">
        <v>137</v>
      </c>
      <c r="BK140" s="181">
        <f>BK141+BK193+BK204+BK212+BK214</f>
        <v>0</v>
      </c>
    </row>
    <row r="141" spans="1:65" s="12" customFormat="1" ht="22.75" customHeight="1">
      <c r="B141" s="168"/>
      <c r="C141" s="169"/>
      <c r="D141" s="170" t="s">
        <v>76</v>
      </c>
      <c r="E141" s="182" t="s">
        <v>179</v>
      </c>
      <c r="F141" s="182" t="s">
        <v>180</v>
      </c>
      <c r="G141" s="169"/>
      <c r="H141" s="169"/>
      <c r="I141" s="172"/>
      <c r="J141" s="183">
        <f>BK141</f>
        <v>0</v>
      </c>
      <c r="K141" s="169"/>
      <c r="L141" s="174"/>
      <c r="M141" s="175"/>
      <c r="N141" s="176"/>
      <c r="O141" s="176"/>
      <c r="P141" s="177">
        <f>SUM(P142:P192)</f>
        <v>0</v>
      </c>
      <c r="Q141" s="176"/>
      <c r="R141" s="177">
        <f>SUM(R142:R192)</f>
        <v>1.5657000000000001</v>
      </c>
      <c r="S141" s="176"/>
      <c r="T141" s="178">
        <f>SUM(T142:T192)</f>
        <v>0</v>
      </c>
      <c r="AR141" s="179" t="s">
        <v>87</v>
      </c>
      <c r="AT141" s="180" t="s">
        <v>76</v>
      </c>
      <c r="AU141" s="180" t="s">
        <v>85</v>
      </c>
      <c r="AY141" s="179" t="s">
        <v>137</v>
      </c>
      <c r="BK141" s="181">
        <f>SUM(BK142:BK192)</f>
        <v>0</v>
      </c>
    </row>
    <row r="142" spans="1:65" s="2" customFormat="1" ht="24.15" customHeight="1">
      <c r="A142" s="31"/>
      <c r="B142" s="32"/>
      <c r="C142" s="184" t="s">
        <v>181</v>
      </c>
      <c r="D142" s="184" t="s">
        <v>140</v>
      </c>
      <c r="E142" s="185" t="s">
        <v>182</v>
      </c>
      <c r="F142" s="186" t="s">
        <v>183</v>
      </c>
      <c r="G142" s="187" t="s">
        <v>161</v>
      </c>
      <c r="H142" s="188">
        <v>185</v>
      </c>
      <c r="I142" s="189"/>
      <c r="J142" s="190">
        <f t="shared" ref="J142:J173" si="0">ROUND(I142*H142,2)</f>
        <v>0</v>
      </c>
      <c r="K142" s="191"/>
      <c r="L142" s="36"/>
      <c r="M142" s="192" t="s">
        <v>1</v>
      </c>
      <c r="N142" s="193" t="s">
        <v>42</v>
      </c>
      <c r="O142" s="68"/>
      <c r="P142" s="194">
        <f t="shared" ref="P142:P173" si="1">O142*H142</f>
        <v>0</v>
      </c>
      <c r="Q142" s="194">
        <v>0</v>
      </c>
      <c r="R142" s="194">
        <f t="shared" ref="R142:R173" si="2">Q142*H142</f>
        <v>0</v>
      </c>
      <c r="S142" s="194">
        <v>0</v>
      </c>
      <c r="T142" s="195">
        <f t="shared" ref="T142:T173" si="3"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184</v>
      </c>
      <c r="AT142" s="196" t="s">
        <v>140</v>
      </c>
      <c r="AU142" s="196" t="s">
        <v>87</v>
      </c>
      <c r="AY142" s="14" t="s">
        <v>137</v>
      </c>
      <c r="BE142" s="197">
        <f t="shared" ref="BE142:BE173" si="4">IF(N142="základní",J142,0)</f>
        <v>0</v>
      </c>
      <c r="BF142" s="197">
        <f t="shared" ref="BF142:BF173" si="5">IF(N142="snížená",J142,0)</f>
        <v>0</v>
      </c>
      <c r="BG142" s="197">
        <f t="shared" ref="BG142:BG173" si="6">IF(N142="zákl. přenesená",J142,0)</f>
        <v>0</v>
      </c>
      <c r="BH142" s="197">
        <f t="shared" ref="BH142:BH173" si="7">IF(N142="sníž. přenesená",J142,0)</f>
        <v>0</v>
      </c>
      <c r="BI142" s="197">
        <f t="shared" ref="BI142:BI173" si="8">IF(N142="nulová",J142,0)</f>
        <v>0</v>
      </c>
      <c r="BJ142" s="14" t="s">
        <v>85</v>
      </c>
      <c r="BK142" s="197">
        <f t="shared" ref="BK142:BK173" si="9">ROUND(I142*H142,2)</f>
        <v>0</v>
      </c>
      <c r="BL142" s="14" t="s">
        <v>184</v>
      </c>
      <c r="BM142" s="196" t="s">
        <v>185</v>
      </c>
    </row>
    <row r="143" spans="1:65" s="2" customFormat="1" ht="16.5" customHeight="1">
      <c r="A143" s="31"/>
      <c r="B143" s="32"/>
      <c r="C143" s="198" t="s">
        <v>186</v>
      </c>
      <c r="D143" s="198" t="s">
        <v>187</v>
      </c>
      <c r="E143" s="199" t="s">
        <v>188</v>
      </c>
      <c r="F143" s="200" t="s">
        <v>189</v>
      </c>
      <c r="G143" s="201" t="s">
        <v>161</v>
      </c>
      <c r="H143" s="202">
        <v>185</v>
      </c>
      <c r="I143" s="203"/>
      <c r="J143" s="204">
        <f t="shared" si="0"/>
        <v>0</v>
      </c>
      <c r="K143" s="205"/>
      <c r="L143" s="206"/>
      <c r="M143" s="207" t="s">
        <v>1</v>
      </c>
      <c r="N143" s="208" t="s">
        <v>42</v>
      </c>
      <c r="O143" s="68"/>
      <c r="P143" s="194">
        <f t="shared" si="1"/>
        <v>0</v>
      </c>
      <c r="Q143" s="194">
        <v>0</v>
      </c>
      <c r="R143" s="194">
        <f t="shared" si="2"/>
        <v>0</v>
      </c>
      <c r="S143" s="194">
        <v>0</v>
      </c>
      <c r="T143" s="195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190</v>
      </c>
      <c r="AT143" s="196" t="s">
        <v>187</v>
      </c>
      <c r="AU143" s="196" t="s">
        <v>87</v>
      </c>
      <c r="AY143" s="14" t="s">
        <v>137</v>
      </c>
      <c r="BE143" s="197">
        <f t="shared" si="4"/>
        <v>0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85</v>
      </c>
      <c r="BK143" s="197">
        <f t="shared" si="9"/>
        <v>0</v>
      </c>
      <c r="BL143" s="14" t="s">
        <v>184</v>
      </c>
      <c r="BM143" s="196" t="s">
        <v>191</v>
      </c>
    </row>
    <row r="144" spans="1:65" s="2" customFormat="1" ht="24.15" customHeight="1">
      <c r="A144" s="31"/>
      <c r="B144" s="32"/>
      <c r="C144" s="184" t="s">
        <v>192</v>
      </c>
      <c r="D144" s="184" t="s">
        <v>140</v>
      </c>
      <c r="E144" s="185" t="s">
        <v>193</v>
      </c>
      <c r="F144" s="186" t="s">
        <v>194</v>
      </c>
      <c r="G144" s="187" t="s">
        <v>161</v>
      </c>
      <c r="H144" s="188">
        <v>1050</v>
      </c>
      <c r="I144" s="189"/>
      <c r="J144" s="190">
        <f t="shared" si="0"/>
        <v>0</v>
      </c>
      <c r="K144" s="191"/>
      <c r="L144" s="36"/>
      <c r="M144" s="192" t="s">
        <v>1</v>
      </c>
      <c r="N144" s="193" t="s">
        <v>42</v>
      </c>
      <c r="O144" s="68"/>
      <c r="P144" s="194">
        <f t="shared" si="1"/>
        <v>0</v>
      </c>
      <c r="Q144" s="194">
        <v>0</v>
      </c>
      <c r="R144" s="194">
        <f t="shared" si="2"/>
        <v>0</v>
      </c>
      <c r="S144" s="194">
        <v>0</v>
      </c>
      <c r="T144" s="195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184</v>
      </c>
      <c r="AT144" s="196" t="s">
        <v>140</v>
      </c>
      <c r="AU144" s="196" t="s">
        <v>87</v>
      </c>
      <c r="AY144" s="14" t="s">
        <v>137</v>
      </c>
      <c r="BE144" s="197">
        <f t="shared" si="4"/>
        <v>0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85</v>
      </c>
      <c r="BK144" s="197">
        <f t="shared" si="9"/>
        <v>0</v>
      </c>
      <c r="BL144" s="14" t="s">
        <v>184</v>
      </c>
      <c r="BM144" s="196" t="s">
        <v>195</v>
      </c>
    </row>
    <row r="145" spans="1:65" s="2" customFormat="1" ht="16.5" customHeight="1">
      <c r="A145" s="31"/>
      <c r="B145" s="32"/>
      <c r="C145" s="198" t="s">
        <v>196</v>
      </c>
      <c r="D145" s="198" t="s">
        <v>187</v>
      </c>
      <c r="E145" s="199" t="s">
        <v>197</v>
      </c>
      <c r="F145" s="200" t="s">
        <v>198</v>
      </c>
      <c r="G145" s="201" t="s">
        <v>161</v>
      </c>
      <c r="H145" s="202">
        <v>1050</v>
      </c>
      <c r="I145" s="203"/>
      <c r="J145" s="204">
        <f t="shared" si="0"/>
        <v>0</v>
      </c>
      <c r="K145" s="205"/>
      <c r="L145" s="206"/>
      <c r="M145" s="207" t="s">
        <v>1</v>
      </c>
      <c r="N145" s="208" t="s">
        <v>42</v>
      </c>
      <c r="O145" s="68"/>
      <c r="P145" s="194">
        <f t="shared" si="1"/>
        <v>0</v>
      </c>
      <c r="Q145" s="194">
        <v>0</v>
      </c>
      <c r="R145" s="194">
        <f t="shared" si="2"/>
        <v>0</v>
      </c>
      <c r="S145" s="194">
        <v>0</v>
      </c>
      <c r="T145" s="195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190</v>
      </c>
      <c r="AT145" s="196" t="s">
        <v>187</v>
      </c>
      <c r="AU145" s="196" t="s">
        <v>87</v>
      </c>
      <c r="AY145" s="14" t="s">
        <v>137</v>
      </c>
      <c r="BE145" s="197">
        <f t="shared" si="4"/>
        <v>0</v>
      </c>
      <c r="BF145" s="197">
        <f t="shared" si="5"/>
        <v>0</v>
      </c>
      <c r="BG145" s="197">
        <f t="shared" si="6"/>
        <v>0</v>
      </c>
      <c r="BH145" s="197">
        <f t="shared" si="7"/>
        <v>0</v>
      </c>
      <c r="BI145" s="197">
        <f t="shared" si="8"/>
        <v>0</v>
      </c>
      <c r="BJ145" s="14" t="s">
        <v>85</v>
      </c>
      <c r="BK145" s="197">
        <f t="shared" si="9"/>
        <v>0</v>
      </c>
      <c r="BL145" s="14" t="s">
        <v>184</v>
      </c>
      <c r="BM145" s="196" t="s">
        <v>199</v>
      </c>
    </row>
    <row r="146" spans="1:65" s="2" customFormat="1" ht="16.5" customHeight="1">
      <c r="A146" s="31"/>
      <c r="B146" s="32"/>
      <c r="C146" s="184" t="s">
        <v>200</v>
      </c>
      <c r="D146" s="184" t="s">
        <v>140</v>
      </c>
      <c r="E146" s="185" t="s">
        <v>201</v>
      </c>
      <c r="F146" s="186" t="s">
        <v>202</v>
      </c>
      <c r="G146" s="187" t="s">
        <v>161</v>
      </c>
      <c r="H146" s="188">
        <v>185</v>
      </c>
      <c r="I146" s="189"/>
      <c r="J146" s="190">
        <f t="shared" si="0"/>
        <v>0</v>
      </c>
      <c r="K146" s="191"/>
      <c r="L146" s="36"/>
      <c r="M146" s="192" t="s">
        <v>1</v>
      </c>
      <c r="N146" s="193" t="s">
        <v>42</v>
      </c>
      <c r="O146" s="68"/>
      <c r="P146" s="194">
        <f t="shared" si="1"/>
        <v>0</v>
      </c>
      <c r="Q146" s="194">
        <v>0</v>
      </c>
      <c r="R146" s="194">
        <f t="shared" si="2"/>
        <v>0</v>
      </c>
      <c r="S146" s="194">
        <v>0</v>
      </c>
      <c r="T146" s="195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184</v>
      </c>
      <c r="AT146" s="196" t="s">
        <v>140</v>
      </c>
      <c r="AU146" s="196" t="s">
        <v>87</v>
      </c>
      <c r="AY146" s="14" t="s">
        <v>137</v>
      </c>
      <c r="BE146" s="197">
        <f t="shared" si="4"/>
        <v>0</v>
      </c>
      <c r="BF146" s="197">
        <f t="shared" si="5"/>
        <v>0</v>
      </c>
      <c r="BG146" s="197">
        <f t="shared" si="6"/>
        <v>0</v>
      </c>
      <c r="BH146" s="197">
        <f t="shared" si="7"/>
        <v>0</v>
      </c>
      <c r="BI146" s="197">
        <f t="shared" si="8"/>
        <v>0</v>
      </c>
      <c r="BJ146" s="14" t="s">
        <v>85</v>
      </c>
      <c r="BK146" s="197">
        <f t="shared" si="9"/>
        <v>0</v>
      </c>
      <c r="BL146" s="14" t="s">
        <v>184</v>
      </c>
      <c r="BM146" s="196" t="s">
        <v>203</v>
      </c>
    </row>
    <row r="147" spans="1:65" s="2" customFormat="1" ht="16.5" customHeight="1">
      <c r="A147" s="31"/>
      <c r="B147" s="32"/>
      <c r="C147" s="198" t="s">
        <v>204</v>
      </c>
      <c r="D147" s="198" t="s">
        <v>187</v>
      </c>
      <c r="E147" s="199" t="s">
        <v>205</v>
      </c>
      <c r="F147" s="200" t="s">
        <v>206</v>
      </c>
      <c r="G147" s="201" t="s">
        <v>161</v>
      </c>
      <c r="H147" s="202">
        <v>185</v>
      </c>
      <c r="I147" s="203"/>
      <c r="J147" s="204">
        <f t="shared" si="0"/>
        <v>0</v>
      </c>
      <c r="K147" s="205"/>
      <c r="L147" s="206"/>
      <c r="M147" s="207" t="s">
        <v>1</v>
      </c>
      <c r="N147" s="208" t="s">
        <v>42</v>
      </c>
      <c r="O147" s="68"/>
      <c r="P147" s="194">
        <f t="shared" si="1"/>
        <v>0</v>
      </c>
      <c r="Q147" s="194">
        <v>0</v>
      </c>
      <c r="R147" s="194">
        <f t="shared" si="2"/>
        <v>0</v>
      </c>
      <c r="S147" s="194">
        <v>0</v>
      </c>
      <c r="T147" s="195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190</v>
      </c>
      <c r="AT147" s="196" t="s">
        <v>187</v>
      </c>
      <c r="AU147" s="196" t="s">
        <v>87</v>
      </c>
      <c r="AY147" s="14" t="s">
        <v>137</v>
      </c>
      <c r="BE147" s="197">
        <f t="shared" si="4"/>
        <v>0</v>
      </c>
      <c r="BF147" s="197">
        <f t="shared" si="5"/>
        <v>0</v>
      </c>
      <c r="BG147" s="197">
        <f t="shared" si="6"/>
        <v>0</v>
      </c>
      <c r="BH147" s="197">
        <f t="shared" si="7"/>
        <v>0</v>
      </c>
      <c r="BI147" s="197">
        <f t="shared" si="8"/>
        <v>0</v>
      </c>
      <c r="BJ147" s="14" t="s">
        <v>85</v>
      </c>
      <c r="BK147" s="197">
        <f t="shared" si="9"/>
        <v>0</v>
      </c>
      <c r="BL147" s="14" t="s">
        <v>184</v>
      </c>
      <c r="BM147" s="196" t="s">
        <v>207</v>
      </c>
    </row>
    <row r="148" spans="1:65" s="2" customFormat="1" ht="16.5" customHeight="1">
      <c r="A148" s="31"/>
      <c r="B148" s="32"/>
      <c r="C148" s="184" t="s">
        <v>208</v>
      </c>
      <c r="D148" s="184" t="s">
        <v>140</v>
      </c>
      <c r="E148" s="185" t="s">
        <v>209</v>
      </c>
      <c r="F148" s="186" t="s">
        <v>210</v>
      </c>
      <c r="G148" s="187" t="s">
        <v>161</v>
      </c>
      <c r="H148" s="188">
        <v>13</v>
      </c>
      <c r="I148" s="189"/>
      <c r="J148" s="190">
        <f t="shared" si="0"/>
        <v>0</v>
      </c>
      <c r="K148" s="191"/>
      <c r="L148" s="36"/>
      <c r="M148" s="192" t="s">
        <v>1</v>
      </c>
      <c r="N148" s="193" t="s">
        <v>42</v>
      </c>
      <c r="O148" s="68"/>
      <c r="P148" s="194">
        <f t="shared" si="1"/>
        <v>0</v>
      </c>
      <c r="Q148" s="194">
        <v>0</v>
      </c>
      <c r="R148" s="194">
        <f t="shared" si="2"/>
        <v>0</v>
      </c>
      <c r="S148" s="194">
        <v>0</v>
      </c>
      <c r="T148" s="195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184</v>
      </c>
      <c r="AT148" s="196" t="s">
        <v>140</v>
      </c>
      <c r="AU148" s="196" t="s">
        <v>87</v>
      </c>
      <c r="AY148" s="14" t="s">
        <v>137</v>
      </c>
      <c r="BE148" s="197">
        <f t="shared" si="4"/>
        <v>0</v>
      </c>
      <c r="BF148" s="197">
        <f t="shared" si="5"/>
        <v>0</v>
      </c>
      <c r="BG148" s="197">
        <f t="shared" si="6"/>
        <v>0</v>
      </c>
      <c r="BH148" s="197">
        <f t="shared" si="7"/>
        <v>0</v>
      </c>
      <c r="BI148" s="197">
        <f t="shared" si="8"/>
        <v>0</v>
      </c>
      <c r="BJ148" s="14" t="s">
        <v>85</v>
      </c>
      <c r="BK148" s="197">
        <f t="shared" si="9"/>
        <v>0</v>
      </c>
      <c r="BL148" s="14" t="s">
        <v>184</v>
      </c>
      <c r="BM148" s="196" t="s">
        <v>211</v>
      </c>
    </row>
    <row r="149" spans="1:65" s="2" customFormat="1" ht="16.5" customHeight="1">
      <c r="A149" s="31"/>
      <c r="B149" s="32"/>
      <c r="C149" s="198" t="s">
        <v>212</v>
      </c>
      <c r="D149" s="198" t="s">
        <v>187</v>
      </c>
      <c r="E149" s="199" t="s">
        <v>213</v>
      </c>
      <c r="F149" s="200" t="s">
        <v>214</v>
      </c>
      <c r="G149" s="201" t="s">
        <v>161</v>
      </c>
      <c r="H149" s="202">
        <v>13</v>
      </c>
      <c r="I149" s="203"/>
      <c r="J149" s="204">
        <f t="shared" si="0"/>
        <v>0</v>
      </c>
      <c r="K149" s="205"/>
      <c r="L149" s="206"/>
      <c r="M149" s="207" t="s">
        <v>1</v>
      </c>
      <c r="N149" s="208" t="s">
        <v>42</v>
      </c>
      <c r="O149" s="68"/>
      <c r="P149" s="194">
        <f t="shared" si="1"/>
        <v>0</v>
      </c>
      <c r="Q149" s="194">
        <v>0</v>
      </c>
      <c r="R149" s="194">
        <f t="shared" si="2"/>
        <v>0</v>
      </c>
      <c r="S149" s="194">
        <v>0</v>
      </c>
      <c r="T149" s="195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190</v>
      </c>
      <c r="AT149" s="196" t="s">
        <v>187</v>
      </c>
      <c r="AU149" s="196" t="s">
        <v>87</v>
      </c>
      <c r="AY149" s="14" t="s">
        <v>137</v>
      </c>
      <c r="BE149" s="197">
        <f t="shared" si="4"/>
        <v>0</v>
      </c>
      <c r="BF149" s="197">
        <f t="shared" si="5"/>
        <v>0</v>
      </c>
      <c r="BG149" s="197">
        <f t="shared" si="6"/>
        <v>0</v>
      </c>
      <c r="BH149" s="197">
        <f t="shared" si="7"/>
        <v>0</v>
      </c>
      <c r="BI149" s="197">
        <f t="shared" si="8"/>
        <v>0</v>
      </c>
      <c r="BJ149" s="14" t="s">
        <v>85</v>
      </c>
      <c r="BK149" s="197">
        <f t="shared" si="9"/>
        <v>0</v>
      </c>
      <c r="BL149" s="14" t="s">
        <v>184</v>
      </c>
      <c r="BM149" s="196" t="s">
        <v>215</v>
      </c>
    </row>
    <row r="150" spans="1:65" s="2" customFormat="1" ht="24.15" customHeight="1">
      <c r="A150" s="31"/>
      <c r="B150" s="32"/>
      <c r="C150" s="184" t="s">
        <v>216</v>
      </c>
      <c r="D150" s="184" t="s">
        <v>140</v>
      </c>
      <c r="E150" s="185" t="s">
        <v>217</v>
      </c>
      <c r="F150" s="186" t="s">
        <v>218</v>
      </c>
      <c r="G150" s="187" t="s">
        <v>161</v>
      </c>
      <c r="H150" s="188">
        <v>750</v>
      </c>
      <c r="I150" s="189"/>
      <c r="J150" s="190">
        <f t="shared" si="0"/>
        <v>0</v>
      </c>
      <c r="K150" s="191"/>
      <c r="L150" s="36"/>
      <c r="M150" s="192" t="s">
        <v>1</v>
      </c>
      <c r="N150" s="193" t="s">
        <v>42</v>
      </c>
      <c r="O150" s="68"/>
      <c r="P150" s="194">
        <f t="shared" si="1"/>
        <v>0</v>
      </c>
      <c r="Q150" s="194">
        <v>0</v>
      </c>
      <c r="R150" s="194">
        <f t="shared" si="2"/>
        <v>0</v>
      </c>
      <c r="S150" s="194">
        <v>0</v>
      </c>
      <c r="T150" s="195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184</v>
      </c>
      <c r="AT150" s="196" t="s">
        <v>140</v>
      </c>
      <c r="AU150" s="196" t="s">
        <v>87</v>
      </c>
      <c r="AY150" s="14" t="s">
        <v>137</v>
      </c>
      <c r="BE150" s="197">
        <f t="shared" si="4"/>
        <v>0</v>
      </c>
      <c r="BF150" s="197">
        <f t="shared" si="5"/>
        <v>0</v>
      </c>
      <c r="BG150" s="197">
        <f t="shared" si="6"/>
        <v>0</v>
      </c>
      <c r="BH150" s="197">
        <f t="shared" si="7"/>
        <v>0</v>
      </c>
      <c r="BI150" s="197">
        <f t="shared" si="8"/>
        <v>0</v>
      </c>
      <c r="BJ150" s="14" t="s">
        <v>85</v>
      </c>
      <c r="BK150" s="197">
        <f t="shared" si="9"/>
        <v>0</v>
      </c>
      <c r="BL150" s="14" t="s">
        <v>184</v>
      </c>
      <c r="BM150" s="196" t="s">
        <v>219</v>
      </c>
    </row>
    <row r="151" spans="1:65" s="2" customFormat="1" ht="24.15" customHeight="1">
      <c r="A151" s="31"/>
      <c r="B151" s="32"/>
      <c r="C151" s="198" t="s">
        <v>220</v>
      </c>
      <c r="D151" s="198" t="s">
        <v>187</v>
      </c>
      <c r="E151" s="199" t="s">
        <v>221</v>
      </c>
      <c r="F151" s="200" t="s">
        <v>222</v>
      </c>
      <c r="G151" s="201" t="s">
        <v>161</v>
      </c>
      <c r="H151" s="202">
        <v>750</v>
      </c>
      <c r="I151" s="203"/>
      <c r="J151" s="204">
        <f t="shared" si="0"/>
        <v>0</v>
      </c>
      <c r="K151" s="205"/>
      <c r="L151" s="206"/>
      <c r="M151" s="207" t="s">
        <v>1</v>
      </c>
      <c r="N151" s="208" t="s">
        <v>42</v>
      </c>
      <c r="O151" s="68"/>
      <c r="P151" s="194">
        <f t="shared" si="1"/>
        <v>0</v>
      </c>
      <c r="Q151" s="194">
        <v>1.2E-4</v>
      </c>
      <c r="R151" s="194">
        <f t="shared" si="2"/>
        <v>0.09</v>
      </c>
      <c r="S151" s="194">
        <v>0</v>
      </c>
      <c r="T151" s="195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190</v>
      </c>
      <c r="AT151" s="196" t="s">
        <v>187</v>
      </c>
      <c r="AU151" s="196" t="s">
        <v>87</v>
      </c>
      <c r="AY151" s="14" t="s">
        <v>137</v>
      </c>
      <c r="BE151" s="197">
        <f t="shared" si="4"/>
        <v>0</v>
      </c>
      <c r="BF151" s="197">
        <f t="shared" si="5"/>
        <v>0</v>
      </c>
      <c r="BG151" s="197">
        <f t="shared" si="6"/>
        <v>0</v>
      </c>
      <c r="BH151" s="197">
        <f t="shared" si="7"/>
        <v>0</v>
      </c>
      <c r="BI151" s="197">
        <f t="shared" si="8"/>
        <v>0</v>
      </c>
      <c r="BJ151" s="14" t="s">
        <v>85</v>
      </c>
      <c r="BK151" s="197">
        <f t="shared" si="9"/>
        <v>0</v>
      </c>
      <c r="BL151" s="14" t="s">
        <v>184</v>
      </c>
      <c r="BM151" s="196" t="s">
        <v>223</v>
      </c>
    </row>
    <row r="152" spans="1:65" s="2" customFormat="1" ht="24.15" customHeight="1">
      <c r="A152" s="31"/>
      <c r="B152" s="32"/>
      <c r="C152" s="184" t="s">
        <v>224</v>
      </c>
      <c r="D152" s="184" t="s">
        <v>140</v>
      </c>
      <c r="E152" s="185" t="s">
        <v>217</v>
      </c>
      <c r="F152" s="186" t="s">
        <v>218</v>
      </c>
      <c r="G152" s="187" t="s">
        <v>161</v>
      </c>
      <c r="H152" s="188">
        <v>520</v>
      </c>
      <c r="I152" s="189"/>
      <c r="J152" s="190">
        <f t="shared" si="0"/>
        <v>0</v>
      </c>
      <c r="K152" s="191"/>
      <c r="L152" s="36"/>
      <c r="M152" s="192" t="s">
        <v>1</v>
      </c>
      <c r="N152" s="193" t="s">
        <v>42</v>
      </c>
      <c r="O152" s="68"/>
      <c r="P152" s="194">
        <f t="shared" si="1"/>
        <v>0</v>
      </c>
      <c r="Q152" s="194">
        <v>0</v>
      </c>
      <c r="R152" s="194">
        <f t="shared" si="2"/>
        <v>0</v>
      </c>
      <c r="S152" s="194">
        <v>0</v>
      </c>
      <c r="T152" s="195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184</v>
      </c>
      <c r="AT152" s="196" t="s">
        <v>140</v>
      </c>
      <c r="AU152" s="196" t="s">
        <v>87</v>
      </c>
      <c r="AY152" s="14" t="s">
        <v>137</v>
      </c>
      <c r="BE152" s="197">
        <f t="shared" si="4"/>
        <v>0</v>
      </c>
      <c r="BF152" s="197">
        <f t="shared" si="5"/>
        <v>0</v>
      </c>
      <c r="BG152" s="197">
        <f t="shared" si="6"/>
        <v>0</v>
      </c>
      <c r="BH152" s="197">
        <f t="shared" si="7"/>
        <v>0</v>
      </c>
      <c r="BI152" s="197">
        <f t="shared" si="8"/>
        <v>0</v>
      </c>
      <c r="BJ152" s="14" t="s">
        <v>85</v>
      </c>
      <c r="BK152" s="197">
        <f t="shared" si="9"/>
        <v>0</v>
      </c>
      <c r="BL152" s="14" t="s">
        <v>184</v>
      </c>
      <c r="BM152" s="196" t="s">
        <v>225</v>
      </c>
    </row>
    <row r="153" spans="1:65" s="2" customFormat="1" ht="24.15" customHeight="1">
      <c r="A153" s="31"/>
      <c r="B153" s="32"/>
      <c r="C153" s="198" t="s">
        <v>8</v>
      </c>
      <c r="D153" s="198" t="s">
        <v>187</v>
      </c>
      <c r="E153" s="199" t="s">
        <v>226</v>
      </c>
      <c r="F153" s="200" t="s">
        <v>227</v>
      </c>
      <c r="G153" s="201" t="s">
        <v>161</v>
      </c>
      <c r="H153" s="202">
        <v>520</v>
      </c>
      <c r="I153" s="203"/>
      <c r="J153" s="204">
        <f t="shared" si="0"/>
        <v>0</v>
      </c>
      <c r="K153" s="205"/>
      <c r="L153" s="206"/>
      <c r="M153" s="207" t="s">
        <v>1</v>
      </c>
      <c r="N153" s="208" t="s">
        <v>42</v>
      </c>
      <c r="O153" s="68"/>
      <c r="P153" s="194">
        <f t="shared" si="1"/>
        <v>0</v>
      </c>
      <c r="Q153" s="194">
        <v>1.7000000000000001E-4</v>
      </c>
      <c r="R153" s="194">
        <f t="shared" si="2"/>
        <v>8.8400000000000006E-2</v>
      </c>
      <c r="S153" s="194">
        <v>0</v>
      </c>
      <c r="T153" s="195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190</v>
      </c>
      <c r="AT153" s="196" t="s">
        <v>187</v>
      </c>
      <c r="AU153" s="196" t="s">
        <v>87</v>
      </c>
      <c r="AY153" s="14" t="s">
        <v>137</v>
      </c>
      <c r="BE153" s="197">
        <f t="shared" si="4"/>
        <v>0</v>
      </c>
      <c r="BF153" s="197">
        <f t="shared" si="5"/>
        <v>0</v>
      </c>
      <c r="BG153" s="197">
        <f t="shared" si="6"/>
        <v>0</v>
      </c>
      <c r="BH153" s="197">
        <f t="shared" si="7"/>
        <v>0</v>
      </c>
      <c r="BI153" s="197">
        <f t="shared" si="8"/>
        <v>0</v>
      </c>
      <c r="BJ153" s="14" t="s">
        <v>85</v>
      </c>
      <c r="BK153" s="197">
        <f t="shared" si="9"/>
        <v>0</v>
      </c>
      <c r="BL153" s="14" t="s">
        <v>184</v>
      </c>
      <c r="BM153" s="196" t="s">
        <v>228</v>
      </c>
    </row>
    <row r="154" spans="1:65" s="2" customFormat="1" ht="24.15" customHeight="1">
      <c r="A154" s="31"/>
      <c r="B154" s="32"/>
      <c r="C154" s="184" t="s">
        <v>229</v>
      </c>
      <c r="D154" s="184" t="s">
        <v>140</v>
      </c>
      <c r="E154" s="185" t="s">
        <v>230</v>
      </c>
      <c r="F154" s="186" t="s">
        <v>231</v>
      </c>
      <c r="G154" s="187" t="s">
        <v>161</v>
      </c>
      <c r="H154" s="188">
        <v>45</v>
      </c>
      <c r="I154" s="189"/>
      <c r="J154" s="190">
        <f t="shared" si="0"/>
        <v>0</v>
      </c>
      <c r="K154" s="191"/>
      <c r="L154" s="36"/>
      <c r="M154" s="192" t="s">
        <v>1</v>
      </c>
      <c r="N154" s="193" t="s">
        <v>42</v>
      </c>
      <c r="O154" s="68"/>
      <c r="P154" s="194">
        <f t="shared" si="1"/>
        <v>0</v>
      </c>
      <c r="Q154" s="194">
        <v>0</v>
      </c>
      <c r="R154" s="194">
        <f t="shared" si="2"/>
        <v>0</v>
      </c>
      <c r="S154" s="194">
        <v>0</v>
      </c>
      <c r="T154" s="195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184</v>
      </c>
      <c r="AT154" s="196" t="s">
        <v>140</v>
      </c>
      <c r="AU154" s="196" t="s">
        <v>87</v>
      </c>
      <c r="AY154" s="14" t="s">
        <v>137</v>
      </c>
      <c r="BE154" s="197">
        <f t="shared" si="4"/>
        <v>0</v>
      </c>
      <c r="BF154" s="197">
        <f t="shared" si="5"/>
        <v>0</v>
      </c>
      <c r="BG154" s="197">
        <f t="shared" si="6"/>
        <v>0</v>
      </c>
      <c r="BH154" s="197">
        <f t="shared" si="7"/>
        <v>0</v>
      </c>
      <c r="BI154" s="197">
        <f t="shared" si="8"/>
        <v>0</v>
      </c>
      <c r="BJ154" s="14" t="s">
        <v>85</v>
      </c>
      <c r="BK154" s="197">
        <f t="shared" si="9"/>
        <v>0</v>
      </c>
      <c r="BL154" s="14" t="s">
        <v>184</v>
      </c>
      <c r="BM154" s="196" t="s">
        <v>232</v>
      </c>
    </row>
    <row r="155" spans="1:65" s="2" customFormat="1" ht="24.15" customHeight="1">
      <c r="A155" s="31"/>
      <c r="B155" s="32"/>
      <c r="C155" s="198" t="s">
        <v>233</v>
      </c>
      <c r="D155" s="198" t="s">
        <v>187</v>
      </c>
      <c r="E155" s="199" t="s">
        <v>234</v>
      </c>
      <c r="F155" s="200" t="s">
        <v>235</v>
      </c>
      <c r="G155" s="201" t="s">
        <v>161</v>
      </c>
      <c r="H155" s="202">
        <v>45</v>
      </c>
      <c r="I155" s="203"/>
      <c r="J155" s="204">
        <f t="shared" si="0"/>
        <v>0</v>
      </c>
      <c r="K155" s="205"/>
      <c r="L155" s="206"/>
      <c r="M155" s="207" t="s">
        <v>1</v>
      </c>
      <c r="N155" s="208" t="s">
        <v>42</v>
      </c>
      <c r="O155" s="68"/>
      <c r="P155" s="194">
        <f t="shared" si="1"/>
        <v>0</v>
      </c>
      <c r="Q155" s="194">
        <v>5.2999999999999998E-4</v>
      </c>
      <c r="R155" s="194">
        <f t="shared" si="2"/>
        <v>2.385E-2</v>
      </c>
      <c r="S155" s="194">
        <v>0</v>
      </c>
      <c r="T155" s="195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190</v>
      </c>
      <c r="AT155" s="196" t="s">
        <v>187</v>
      </c>
      <c r="AU155" s="196" t="s">
        <v>87</v>
      </c>
      <c r="AY155" s="14" t="s">
        <v>137</v>
      </c>
      <c r="BE155" s="197">
        <f t="shared" si="4"/>
        <v>0</v>
      </c>
      <c r="BF155" s="197">
        <f t="shared" si="5"/>
        <v>0</v>
      </c>
      <c r="BG155" s="197">
        <f t="shared" si="6"/>
        <v>0</v>
      </c>
      <c r="BH155" s="197">
        <f t="shared" si="7"/>
        <v>0</v>
      </c>
      <c r="BI155" s="197">
        <f t="shared" si="8"/>
        <v>0</v>
      </c>
      <c r="BJ155" s="14" t="s">
        <v>85</v>
      </c>
      <c r="BK155" s="197">
        <f t="shared" si="9"/>
        <v>0</v>
      </c>
      <c r="BL155" s="14" t="s">
        <v>184</v>
      </c>
      <c r="BM155" s="196" t="s">
        <v>236</v>
      </c>
    </row>
    <row r="156" spans="1:65" s="2" customFormat="1" ht="24.15" customHeight="1">
      <c r="A156" s="31"/>
      <c r="B156" s="32"/>
      <c r="C156" s="184" t="s">
        <v>237</v>
      </c>
      <c r="D156" s="184" t="s">
        <v>140</v>
      </c>
      <c r="E156" s="185" t="s">
        <v>238</v>
      </c>
      <c r="F156" s="186" t="s">
        <v>239</v>
      </c>
      <c r="G156" s="187" t="s">
        <v>161</v>
      </c>
      <c r="H156" s="188">
        <v>735</v>
      </c>
      <c r="I156" s="189"/>
      <c r="J156" s="190">
        <f t="shared" si="0"/>
        <v>0</v>
      </c>
      <c r="K156" s="191"/>
      <c r="L156" s="36"/>
      <c r="M156" s="192" t="s">
        <v>1</v>
      </c>
      <c r="N156" s="193" t="s">
        <v>42</v>
      </c>
      <c r="O156" s="68"/>
      <c r="P156" s="194">
        <f t="shared" si="1"/>
        <v>0</v>
      </c>
      <c r="Q156" s="194">
        <v>0</v>
      </c>
      <c r="R156" s="194">
        <f t="shared" si="2"/>
        <v>0</v>
      </c>
      <c r="S156" s="194">
        <v>0</v>
      </c>
      <c r="T156" s="195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184</v>
      </c>
      <c r="AT156" s="196" t="s">
        <v>140</v>
      </c>
      <c r="AU156" s="196" t="s">
        <v>87</v>
      </c>
      <c r="AY156" s="14" t="s">
        <v>137</v>
      </c>
      <c r="BE156" s="197">
        <f t="shared" si="4"/>
        <v>0</v>
      </c>
      <c r="BF156" s="197">
        <f t="shared" si="5"/>
        <v>0</v>
      </c>
      <c r="BG156" s="197">
        <f t="shared" si="6"/>
        <v>0</v>
      </c>
      <c r="BH156" s="197">
        <f t="shared" si="7"/>
        <v>0</v>
      </c>
      <c r="BI156" s="197">
        <f t="shared" si="8"/>
        <v>0</v>
      </c>
      <c r="BJ156" s="14" t="s">
        <v>85</v>
      </c>
      <c r="BK156" s="197">
        <f t="shared" si="9"/>
        <v>0</v>
      </c>
      <c r="BL156" s="14" t="s">
        <v>184</v>
      </c>
      <c r="BM156" s="196" t="s">
        <v>240</v>
      </c>
    </row>
    <row r="157" spans="1:65" s="2" customFormat="1" ht="24.15" customHeight="1">
      <c r="A157" s="31"/>
      <c r="B157" s="32"/>
      <c r="C157" s="198" t="s">
        <v>241</v>
      </c>
      <c r="D157" s="198" t="s">
        <v>187</v>
      </c>
      <c r="E157" s="199" t="s">
        <v>242</v>
      </c>
      <c r="F157" s="200" t="s">
        <v>243</v>
      </c>
      <c r="G157" s="201" t="s">
        <v>161</v>
      </c>
      <c r="H157" s="202">
        <v>735</v>
      </c>
      <c r="I157" s="203"/>
      <c r="J157" s="204">
        <f t="shared" si="0"/>
        <v>0</v>
      </c>
      <c r="K157" s="205"/>
      <c r="L157" s="206"/>
      <c r="M157" s="207" t="s">
        <v>1</v>
      </c>
      <c r="N157" s="208" t="s">
        <v>42</v>
      </c>
      <c r="O157" s="68"/>
      <c r="P157" s="194">
        <f t="shared" si="1"/>
        <v>0</v>
      </c>
      <c r="Q157" s="194">
        <v>7.6999999999999996E-4</v>
      </c>
      <c r="R157" s="194">
        <f t="shared" si="2"/>
        <v>0.56594999999999995</v>
      </c>
      <c r="S157" s="194">
        <v>0</v>
      </c>
      <c r="T157" s="195">
        <f t="shared" si="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190</v>
      </c>
      <c r="AT157" s="196" t="s">
        <v>187</v>
      </c>
      <c r="AU157" s="196" t="s">
        <v>87</v>
      </c>
      <c r="AY157" s="14" t="s">
        <v>137</v>
      </c>
      <c r="BE157" s="197">
        <f t="shared" si="4"/>
        <v>0</v>
      </c>
      <c r="BF157" s="197">
        <f t="shared" si="5"/>
        <v>0</v>
      </c>
      <c r="BG157" s="197">
        <f t="shared" si="6"/>
        <v>0</v>
      </c>
      <c r="BH157" s="197">
        <f t="shared" si="7"/>
        <v>0</v>
      </c>
      <c r="BI157" s="197">
        <f t="shared" si="8"/>
        <v>0</v>
      </c>
      <c r="BJ157" s="14" t="s">
        <v>85</v>
      </c>
      <c r="BK157" s="197">
        <f t="shared" si="9"/>
        <v>0</v>
      </c>
      <c r="BL157" s="14" t="s">
        <v>184</v>
      </c>
      <c r="BM157" s="196" t="s">
        <v>244</v>
      </c>
    </row>
    <row r="158" spans="1:65" s="2" customFormat="1" ht="24.15" customHeight="1">
      <c r="A158" s="31"/>
      <c r="B158" s="32"/>
      <c r="C158" s="184" t="s">
        <v>184</v>
      </c>
      <c r="D158" s="184" t="s">
        <v>140</v>
      </c>
      <c r="E158" s="185" t="s">
        <v>245</v>
      </c>
      <c r="F158" s="186" t="s">
        <v>246</v>
      </c>
      <c r="G158" s="187" t="s">
        <v>161</v>
      </c>
      <c r="H158" s="188">
        <v>725</v>
      </c>
      <c r="I158" s="189"/>
      <c r="J158" s="190">
        <f t="shared" si="0"/>
        <v>0</v>
      </c>
      <c r="K158" s="191"/>
      <c r="L158" s="36"/>
      <c r="M158" s="192" t="s">
        <v>1</v>
      </c>
      <c r="N158" s="193" t="s">
        <v>42</v>
      </c>
      <c r="O158" s="68"/>
      <c r="P158" s="194">
        <f t="shared" si="1"/>
        <v>0</v>
      </c>
      <c r="Q158" s="194">
        <v>0</v>
      </c>
      <c r="R158" s="194">
        <f t="shared" si="2"/>
        <v>0</v>
      </c>
      <c r="S158" s="194">
        <v>0</v>
      </c>
      <c r="T158" s="195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184</v>
      </c>
      <c r="AT158" s="196" t="s">
        <v>140</v>
      </c>
      <c r="AU158" s="196" t="s">
        <v>87</v>
      </c>
      <c r="AY158" s="14" t="s">
        <v>137</v>
      </c>
      <c r="BE158" s="197">
        <f t="shared" si="4"/>
        <v>0</v>
      </c>
      <c r="BF158" s="197">
        <f t="shared" si="5"/>
        <v>0</v>
      </c>
      <c r="BG158" s="197">
        <f t="shared" si="6"/>
        <v>0</v>
      </c>
      <c r="BH158" s="197">
        <f t="shared" si="7"/>
        <v>0</v>
      </c>
      <c r="BI158" s="197">
        <f t="shared" si="8"/>
        <v>0</v>
      </c>
      <c r="BJ158" s="14" t="s">
        <v>85</v>
      </c>
      <c r="BK158" s="197">
        <f t="shared" si="9"/>
        <v>0</v>
      </c>
      <c r="BL158" s="14" t="s">
        <v>184</v>
      </c>
      <c r="BM158" s="196" t="s">
        <v>247</v>
      </c>
    </row>
    <row r="159" spans="1:65" s="2" customFormat="1" ht="24.15" customHeight="1">
      <c r="A159" s="31"/>
      <c r="B159" s="32"/>
      <c r="C159" s="198" t="s">
        <v>248</v>
      </c>
      <c r="D159" s="198" t="s">
        <v>187</v>
      </c>
      <c r="E159" s="199" t="s">
        <v>249</v>
      </c>
      <c r="F159" s="200" t="s">
        <v>250</v>
      </c>
      <c r="G159" s="201" t="s">
        <v>161</v>
      </c>
      <c r="H159" s="202">
        <v>725</v>
      </c>
      <c r="I159" s="203"/>
      <c r="J159" s="204">
        <f t="shared" si="0"/>
        <v>0</v>
      </c>
      <c r="K159" s="205"/>
      <c r="L159" s="206"/>
      <c r="M159" s="207" t="s">
        <v>1</v>
      </c>
      <c r="N159" s="208" t="s">
        <v>42</v>
      </c>
      <c r="O159" s="68"/>
      <c r="P159" s="194">
        <f t="shared" si="1"/>
        <v>0</v>
      </c>
      <c r="Q159" s="194">
        <v>1.1000000000000001E-3</v>
      </c>
      <c r="R159" s="194">
        <f t="shared" si="2"/>
        <v>0.7975000000000001</v>
      </c>
      <c r="S159" s="194">
        <v>0</v>
      </c>
      <c r="T159" s="195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190</v>
      </c>
      <c r="AT159" s="196" t="s">
        <v>187</v>
      </c>
      <c r="AU159" s="196" t="s">
        <v>87</v>
      </c>
      <c r="AY159" s="14" t="s">
        <v>137</v>
      </c>
      <c r="BE159" s="197">
        <f t="shared" si="4"/>
        <v>0</v>
      </c>
      <c r="BF159" s="197">
        <f t="shared" si="5"/>
        <v>0</v>
      </c>
      <c r="BG159" s="197">
        <f t="shared" si="6"/>
        <v>0</v>
      </c>
      <c r="BH159" s="197">
        <f t="shared" si="7"/>
        <v>0</v>
      </c>
      <c r="BI159" s="197">
        <f t="shared" si="8"/>
        <v>0</v>
      </c>
      <c r="BJ159" s="14" t="s">
        <v>85</v>
      </c>
      <c r="BK159" s="197">
        <f t="shared" si="9"/>
        <v>0</v>
      </c>
      <c r="BL159" s="14" t="s">
        <v>184</v>
      </c>
      <c r="BM159" s="196" t="s">
        <v>251</v>
      </c>
    </row>
    <row r="160" spans="1:65" s="2" customFormat="1" ht="24.15" customHeight="1">
      <c r="A160" s="31"/>
      <c r="B160" s="32"/>
      <c r="C160" s="184" t="s">
        <v>252</v>
      </c>
      <c r="D160" s="184" t="s">
        <v>140</v>
      </c>
      <c r="E160" s="185" t="s">
        <v>253</v>
      </c>
      <c r="F160" s="186" t="s">
        <v>254</v>
      </c>
      <c r="G160" s="187" t="s">
        <v>143</v>
      </c>
      <c r="H160" s="188">
        <v>134</v>
      </c>
      <c r="I160" s="189"/>
      <c r="J160" s="190">
        <f t="shared" si="0"/>
        <v>0</v>
      </c>
      <c r="K160" s="191"/>
      <c r="L160" s="36"/>
      <c r="M160" s="192" t="s">
        <v>1</v>
      </c>
      <c r="N160" s="193" t="s">
        <v>42</v>
      </c>
      <c r="O160" s="68"/>
      <c r="P160" s="194">
        <f t="shared" si="1"/>
        <v>0</v>
      </c>
      <c r="Q160" s="194">
        <v>0</v>
      </c>
      <c r="R160" s="194">
        <f t="shared" si="2"/>
        <v>0</v>
      </c>
      <c r="S160" s="194">
        <v>0</v>
      </c>
      <c r="T160" s="195">
        <f t="shared" si="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6" t="s">
        <v>184</v>
      </c>
      <c r="AT160" s="196" t="s">
        <v>140</v>
      </c>
      <c r="AU160" s="196" t="s">
        <v>87</v>
      </c>
      <c r="AY160" s="14" t="s">
        <v>137</v>
      </c>
      <c r="BE160" s="197">
        <f t="shared" si="4"/>
        <v>0</v>
      </c>
      <c r="BF160" s="197">
        <f t="shared" si="5"/>
        <v>0</v>
      </c>
      <c r="BG160" s="197">
        <f t="shared" si="6"/>
        <v>0</v>
      </c>
      <c r="BH160" s="197">
        <f t="shared" si="7"/>
        <v>0</v>
      </c>
      <c r="BI160" s="197">
        <f t="shared" si="8"/>
        <v>0</v>
      </c>
      <c r="BJ160" s="14" t="s">
        <v>85</v>
      </c>
      <c r="BK160" s="197">
        <f t="shared" si="9"/>
        <v>0</v>
      </c>
      <c r="BL160" s="14" t="s">
        <v>184</v>
      </c>
      <c r="BM160" s="196" t="s">
        <v>255</v>
      </c>
    </row>
    <row r="161" spans="1:65" s="2" customFormat="1" ht="24.15" customHeight="1">
      <c r="A161" s="31"/>
      <c r="B161" s="32"/>
      <c r="C161" s="184" t="s">
        <v>256</v>
      </c>
      <c r="D161" s="184" t="s">
        <v>140</v>
      </c>
      <c r="E161" s="185" t="s">
        <v>257</v>
      </c>
      <c r="F161" s="186" t="s">
        <v>258</v>
      </c>
      <c r="G161" s="187" t="s">
        <v>143</v>
      </c>
      <c r="H161" s="188">
        <v>165</v>
      </c>
      <c r="I161" s="189"/>
      <c r="J161" s="190">
        <f t="shared" si="0"/>
        <v>0</v>
      </c>
      <c r="K161" s="191"/>
      <c r="L161" s="36"/>
      <c r="M161" s="192" t="s">
        <v>1</v>
      </c>
      <c r="N161" s="193" t="s">
        <v>42</v>
      </c>
      <c r="O161" s="68"/>
      <c r="P161" s="194">
        <f t="shared" si="1"/>
        <v>0</v>
      </c>
      <c r="Q161" s="194">
        <v>0</v>
      </c>
      <c r="R161" s="194">
        <f t="shared" si="2"/>
        <v>0</v>
      </c>
      <c r="S161" s="194">
        <v>0</v>
      </c>
      <c r="T161" s="195">
        <f t="shared" si="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184</v>
      </c>
      <c r="AT161" s="196" t="s">
        <v>140</v>
      </c>
      <c r="AU161" s="196" t="s">
        <v>87</v>
      </c>
      <c r="AY161" s="14" t="s">
        <v>137</v>
      </c>
      <c r="BE161" s="197">
        <f t="shared" si="4"/>
        <v>0</v>
      </c>
      <c r="BF161" s="197">
        <f t="shared" si="5"/>
        <v>0</v>
      </c>
      <c r="BG161" s="197">
        <f t="shared" si="6"/>
        <v>0</v>
      </c>
      <c r="BH161" s="197">
        <f t="shared" si="7"/>
        <v>0</v>
      </c>
      <c r="BI161" s="197">
        <f t="shared" si="8"/>
        <v>0</v>
      </c>
      <c r="BJ161" s="14" t="s">
        <v>85</v>
      </c>
      <c r="BK161" s="197">
        <f t="shared" si="9"/>
        <v>0</v>
      </c>
      <c r="BL161" s="14" t="s">
        <v>184</v>
      </c>
      <c r="BM161" s="196" t="s">
        <v>259</v>
      </c>
    </row>
    <row r="162" spans="1:65" s="2" customFormat="1" ht="24.15" customHeight="1">
      <c r="A162" s="31"/>
      <c r="B162" s="32"/>
      <c r="C162" s="184" t="s">
        <v>260</v>
      </c>
      <c r="D162" s="184" t="s">
        <v>140</v>
      </c>
      <c r="E162" s="185" t="s">
        <v>261</v>
      </c>
      <c r="F162" s="186" t="s">
        <v>262</v>
      </c>
      <c r="G162" s="187" t="s">
        <v>143</v>
      </c>
      <c r="H162" s="188">
        <v>12</v>
      </c>
      <c r="I162" s="189"/>
      <c r="J162" s="190">
        <f t="shared" si="0"/>
        <v>0</v>
      </c>
      <c r="K162" s="191"/>
      <c r="L162" s="36"/>
      <c r="M162" s="192" t="s">
        <v>1</v>
      </c>
      <c r="N162" s="193" t="s">
        <v>42</v>
      </c>
      <c r="O162" s="68"/>
      <c r="P162" s="194">
        <f t="shared" si="1"/>
        <v>0</v>
      </c>
      <c r="Q162" s="194">
        <v>0</v>
      </c>
      <c r="R162" s="194">
        <f t="shared" si="2"/>
        <v>0</v>
      </c>
      <c r="S162" s="194">
        <v>0</v>
      </c>
      <c r="T162" s="195">
        <f t="shared" si="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184</v>
      </c>
      <c r="AT162" s="196" t="s">
        <v>140</v>
      </c>
      <c r="AU162" s="196" t="s">
        <v>87</v>
      </c>
      <c r="AY162" s="14" t="s">
        <v>137</v>
      </c>
      <c r="BE162" s="197">
        <f t="shared" si="4"/>
        <v>0</v>
      </c>
      <c r="BF162" s="197">
        <f t="shared" si="5"/>
        <v>0</v>
      </c>
      <c r="BG162" s="197">
        <f t="shared" si="6"/>
        <v>0</v>
      </c>
      <c r="BH162" s="197">
        <f t="shared" si="7"/>
        <v>0</v>
      </c>
      <c r="BI162" s="197">
        <f t="shared" si="8"/>
        <v>0</v>
      </c>
      <c r="BJ162" s="14" t="s">
        <v>85</v>
      </c>
      <c r="BK162" s="197">
        <f t="shared" si="9"/>
        <v>0</v>
      </c>
      <c r="BL162" s="14" t="s">
        <v>184</v>
      </c>
      <c r="BM162" s="196" t="s">
        <v>263</v>
      </c>
    </row>
    <row r="163" spans="1:65" s="2" customFormat="1" ht="16.5" customHeight="1">
      <c r="A163" s="31"/>
      <c r="B163" s="32"/>
      <c r="C163" s="184" t="s">
        <v>264</v>
      </c>
      <c r="D163" s="184" t="s">
        <v>140</v>
      </c>
      <c r="E163" s="185" t="s">
        <v>265</v>
      </c>
      <c r="F163" s="186" t="s">
        <v>266</v>
      </c>
      <c r="G163" s="187" t="s">
        <v>143</v>
      </c>
      <c r="H163" s="188">
        <v>1</v>
      </c>
      <c r="I163" s="189"/>
      <c r="J163" s="190">
        <f t="shared" si="0"/>
        <v>0</v>
      </c>
      <c r="K163" s="191"/>
      <c r="L163" s="36"/>
      <c r="M163" s="192" t="s">
        <v>1</v>
      </c>
      <c r="N163" s="193" t="s">
        <v>42</v>
      </c>
      <c r="O163" s="68"/>
      <c r="P163" s="194">
        <f t="shared" si="1"/>
        <v>0</v>
      </c>
      <c r="Q163" s="194">
        <v>0</v>
      </c>
      <c r="R163" s="194">
        <f t="shared" si="2"/>
        <v>0</v>
      </c>
      <c r="S163" s="194">
        <v>0</v>
      </c>
      <c r="T163" s="195">
        <f t="shared" si="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6" t="s">
        <v>184</v>
      </c>
      <c r="AT163" s="196" t="s">
        <v>140</v>
      </c>
      <c r="AU163" s="196" t="s">
        <v>87</v>
      </c>
      <c r="AY163" s="14" t="s">
        <v>137</v>
      </c>
      <c r="BE163" s="197">
        <f t="shared" si="4"/>
        <v>0</v>
      </c>
      <c r="BF163" s="197">
        <f t="shared" si="5"/>
        <v>0</v>
      </c>
      <c r="BG163" s="197">
        <f t="shared" si="6"/>
        <v>0</v>
      </c>
      <c r="BH163" s="197">
        <f t="shared" si="7"/>
        <v>0</v>
      </c>
      <c r="BI163" s="197">
        <f t="shared" si="8"/>
        <v>0</v>
      </c>
      <c r="BJ163" s="14" t="s">
        <v>85</v>
      </c>
      <c r="BK163" s="197">
        <f t="shared" si="9"/>
        <v>0</v>
      </c>
      <c r="BL163" s="14" t="s">
        <v>184</v>
      </c>
      <c r="BM163" s="196" t="s">
        <v>267</v>
      </c>
    </row>
    <row r="164" spans="1:65" s="2" customFormat="1" ht="24.15" customHeight="1">
      <c r="A164" s="31"/>
      <c r="B164" s="32"/>
      <c r="C164" s="198" t="s">
        <v>7</v>
      </c>
      <c r="D164" s="198" t="s">
        <v>187</v>
      </c>
      <c r="E164" s="199" t="s">
        <v>268</v>
      </c>
      <c r="F164" s="200" t="s">
        <v>269</v>
      </c>
      <c r="G164" s="201" t="s">
        <v>143</v>
      </c>
      <c r="H164" s="202">
        <v>1</v>
      </c>
      <c r="I164" s="203"/>
      <c r="J164" s="204">
        <f t="shared" si="0"/>
        <v>0</v>
      </c>
      <c r="K164" s="205"/>
      <c r="L164" s="206"/>
      <c r="M164" s="207" t="s">
        <v>1</v>
      </c>
      <c r="N164" s="208" t="s">
        <v>42</v>
      </c>
      <c r="O164" s="68"/>
      <c r="P164" s="194">
        <f t="shared" si="1"/>
        <v>0</v>
      </c>
      <c r="Q164" s="194">
        <v>0</v>
      </c>
      <c r="R164" s="194">
        <f t="shared" si="2"/>
        <v>0</v>
      </c>
      <c r="S164" s="194">
        <v>0</v>
      </c>
      <c r="T164" s="195">
        <f t="shared" si="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190</v>
      </c>
      <c r="AT164" s="196" t="s">
        <v>187</v>
      </c>
      <c r="AU164" s="196" t="s">
        <v>87</v>
      </c>
      <c r="AY164" s="14" t="s">
        <v>137</v>
      </c>
      <c r="BE164" s="197">
        <f t="shared" si="4"/>
        <v>0</v>
      </c>
      <c r="BF164" s="197">
        <f t="shared" si="5"/>
        <v>0</v>
      </c>
      <c r="BG164" s="197">
        <f t="shared" si="6"/>
        <v>0</v>
      </c>
      <c r="BH164" s="197">
        <f t="shared" si="7"/>
        <v>0</v>
      </c>
      <c r="BI164" s="197">
        <f t="shared" si="8"/>
        <v>0</v>
      </c>
      <c r="BJ164" s="14" t="s">
        <v>85</v>
      </c>
      <c r="BK164" s="197">
        <f t="shared" si="9"/>
        <v>0</v>
      </c>
      <c r="BL164" s="14" t="s">
        <v>184</v>
      </c>
      <c r="BM164" s="196" t="s">
        <v>270</v>
      </c>
    </row>
    <row r="165" spans="1:65" s="2" customFormat="1" ht="24.15" customHeight="1">
      <c r="A165" s="31"/>
      <c r="B165" s="32"/>
      <c r="C165" s="184" t="s">
        <v>271</v>
      </c>
      <c r="D165" s="184" t="s">
        <v>140</v>
      </c>
      <c r="E165" s="185" t="s">
        <v>272</v>
      </c>
      <c r="F165" s="186" t="s">
        <v>273</v>
      </c>
      <c r="G165" s="187" t="s">
        <v>143</v>
      </c>
      <c r="H165" s="188">
        <v>2</v>
      </c>
      <c r="I165" s="189"/>
      <c r="J165" s="190">
        <f t="shared" si="0"/>
        <v>0</v>
      </c>
      <c r="K165" s="191"/>
      <c r="L165" s="36"/>
      <c r="M165" s="192" t="s">
        <v>1</v>
      </c>
      <c r="N165" s="193" t="s">
        <v>42</v>
      </c>
      <c r="O165" s="68"/>
      <c r="P165" s="194">
        <f t="shared" si="1"/>
        <v>0</v>
      </c>
      <c r="Q165" s="194">
        <v>0</v>
      </c>
      <c r="R165" s="194">
        <f t="shared" si="2"/>
        <v>0</v>
      </c>
      <c r="S165" s="194">
        <v>0</v>
      </c>
      <c r="T165" s="195">
        <f t="shared" si="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6" t="s">
        <v>184</v>
      </c>
      <c r="AT165" s="196" t="s">
        <v>140</v>
      </c>
      <c r="AU165" s="196" t="s">
        <v>87</v>
      </c>
      <c r="AY165" s="14" t="s">
        <v>137</v>
      </c>
      <c r="BE165" s="197">
        <f t="shared" si="4"/>
        <v>0</v>
      </c>
      <c r="BF165" s="197">
        <f t="shared" si="5"/>
        <v>0</v>
      </c>
      <c r="BG165" s="197">
        <f t="shared" si="6"/>
        <v>0</v>
      </c>
      <c r="BH165" s="197">
        <f t="shared" si="7"/>
        <v>0</v>
      </c>
      <c r="BI165" s="197">
        <f t="shared" si="8"/>
        <v>0</v>
      </c>
      <c r="BJ165" s="14" t="s">
        <v>85</v>
      </c>
      <c r="BK165" s="197">
        <f t="shared" si="9"/>
        <v>0</v>
      </c>
      <c r="BL165" s="14" t="s">
        <v>184</v>
      </c>
      <c r="BM165" s="196" t="s">
        <v>274</v>
      </c>
    </row>
    <row r="166" spans="1:65" s="2" customFormat="1" ht="21.75" customHeight="1">
      <c r="A166" s="31"/>
      <c r="B166" s="32"/>
      <c r="C166" s="198" t="s">
        <v>275</v>
      </c>
      <c r="D166" s="198" t="s">
        <v>187</v>
      </c>
      <c r="E166" s="199" t="s">
        <v>276</v>
      </c>
      <c r="F166" s="200" t="s">
        <v>277</v>
      </c>
      <c r="G166" s="201" t="s">
        <v>143</v>
      </c>
      <c r="H166" s="202">
        <v>1</v>
      </c>
      <c r="I166" s="203"/>
      <c r="J166" s="204">
        <f t="shared" si="0"/>
        <v>0</v>
      </c>
      <c r="K166" s="205"/>
      <c r="L166" s="206"/>
      <c r="M166" s="207" t="s">
        <v>1</v>
      </c>
      <c r="N166" s="208" t="s">
        <v>42</v>
      </c>
      <c r="O166" s="68"/>
      <c r="P166" s="194">
        <f t="shared" si="1"/>
        <v>0</v>
      </c>
      <c r="Q166" s="194">
        <v>0</v>
      </c>
      <c r="R166" s="194">
        <f t="shared" si="2"/>
        <v>0</v>
      </c>
      <c r="S166" s="194">
        <v>0</v>
      </c>
      <c r="T166" s="195">
        <f t="shared" si="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6" t="s">
        <v>190</v>
      </c>
      <c r="AT166" s="196" t="s">
        <v>187</v>
      </c>
      <c r="AU166" s="196" t="s">
        <v>87</v>
      </c>
      <c r="AY166" s="14" t="s">
        <v>137</v>
      </c>
      <c r="BE166" s="197">
        <f t="shared" si="4"/>
        <v>0</v>
      </c>
      <c r="BF166" s="197">
        <f t="shared" si="5"/>
        <v>0</v>
      </c>
      <c r="BG166" s="197">
        <f t="shared" si="6"/>
        <v>0</v>
      </c>
      <c r="BH166" s="197">
        <f t="shared" si="7"/>
        <v>0</v>
      </c>
      <c r="BI166" s="197">
        <f t="shared" si="8"/>
        <v>0</v>
      </c>
      <c r="BJ166" s="14" t="s">
        <v>85</v>
      </c>
      <c r="BK166" s="197">
        <f t="shared" si="9"/>
        <v>0</v>
      </c>
      <c r="BL166" s="14" t="s">
        <v>184</v>
      </c>
      <c r="BM166" s="196" t="s">
        <v>278</v>
      </c>
    </row>
    <row r="167" spans="1:65" s="2" customFormat="1" ht="21.75" customHeight="1">
      <c r="A167" s="31"/>
      <c r="B167" s="32"/>
      <c r="C167" s="198" t="s">
        <v>279</v>
      </c>
      <c r="D167" s="198" t="s">
        <v>187</v>
      </c>
      <c r="E167" s="199" t="s">
        <v>280</v>
      </c>
      <c r="F167" s="200" t="s">
        <v>281</v>
      </c>
      <c r="G167" s="201" t="s">
        <v>143</v>
      </c>
      <c r="H167" s="202">
        <v>1</v>
      </c>
      <c r="I167" s="203"/>
      <c r="J167" s="204">
        <f t="shared" si="0"/>
        <v>0</v>
      </c>
      <c r="K167" s="205"/>
      <c r="L167" s="206"/>
      <c r="M167" s="207" t="s">
        <v>1</v>
      </c>
      <c r="N167" s="208" t="s">
        <v>42</v>
      </c>
      <c r="O167" s="68"/>
      <c r="P167" s="194">
        <f t="shared" si="1"/>
        <v>0</v>
      </c>
      <c r="Q167" s="194">
        <v>0</v>
      </c>
      <c r="R167" s="194">
        <f t="shared" si="2"/>
        <v>0</v>
      </c>
      <c r="S167" s="194">
        <v>0</v>
      </c>
      <c r="T167" s="195">
        <f t="shared" si="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6" t="s">
        <v>190</v>
      </c>
      <c r="AT167" s="196" t="s">
        <v>187</v>
      </c>
      <c r="AU167" s="196" t="s">
        <v>87</v>
      </c>
      <c r="AY167" s="14" t="s">
        <v>137</v>
      </c>
      <c r="BE167" s="197">
        <f t="shared" si="4"/>
        <v>0</v>
      </c>
      <c r="BF167" s="197">
        <f t="shared" si="5"/>
        <v>0</v>
      </c>
      <c r="BG167" s="197">
        <f t="shared" si="6"/>
        <v>0</v>
      </c>
      <c r="BH167" s="197">
        <f t="shared" si="7"/>
        <v>0</v>
      </c>
      <c r="BI167" s="197">
        <f t="shared" si="8"/>
        <v>0</v>
      </c>
      <c r="BJ167" s="14" t="s">
        <v>85</v>
      </c>
      <c r="BK167" s="197">
        <f t="shared" si="9"/>
        <v>0</v>
      </c>
      <c r="BL167" s="14" t="s">
        <v>184</v>
      </c>
      <c r="BM167" s="196" t="s">
        <v>282</v>
      </c>
    </row>
    <row r="168" spans="1:65" s="2" customFormat="1" ht="16.5" customHeight="1">
      <c r="A168" s="31"/>
      <c r="B168" s="32"/>
      <c r="C168" s="184" t="s">
        <v>283</v>
      </c>
      <c r="D168" s="184" t="s">
        <v>140</v>
      </c>
      <c r="E168" s="185" t="s">
        <v>284</v>
      </c>
      <c r="F168" s="186" t="s">
        <v>285</v>
      </c>
      <c r="G168" s="187" t="s">
        <v>143</v>
      </c>
      <c r="H168" s="188">
        <v>30</v>
      </c>
      <c r="I168" s="189"/>
      <c r="J168" s="190">
        <f t="shared" si="0"/>
        <v>0</v>
      </c>
      <c r="K168" s="191"/>
      <c r="L168" s="36"/>
      <c r="M168" s="192" t="s">
        <v>1</v>
      </c>
      <c r="N168" s="193" t="s">
        <v>42</v>
      </c>
      <c r="O168" s="68"/>
      <c r="P168" s="194">
        <f t="shared" si="1"/>
        <v>0</v>
      </c>
      <c r="Q168" s="194">
        <v>0</v>
      </c>
      <c r="R168" s="194">
        <f t="shared" si="2"/>
        <v>0</v>
      </c>
      <c r="S168" s="194">
        <v>0</v>
      </c>
      <c r="T168" s="195">
        <f t="shared" si="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6" t="s">
        <v>184</v>
      </c>
      <c r="AT168" s="196" t="s">
        <v>140</v>
      </c>
      <c r="AU168" s="196" t="s">
        <v>87</v>
      </c>
      <c r="AY168" s="14" t="s">
        <v>137</v>
      </c>
      <c r="BE168" s="197">
        <f t="shared" si="4"/>
        <v>0</v>
      </c>
      <c r="BF168" s="197">
        <f t="shared" si="5"/>
        <v>0</v>
      </c>
      <c r="BG168" s="197">
        <f t="shared" si="6"/>
        <v>0</v>
      </c>
      <c r="BH168" s="197">
        <f t="shared" si="7"/>
        <v>0</v>
      </c>
      <c r="BI168" s="197">
        <f t="shared" si="8"/>
        <v>0</v>
      </c>
      <c r="BJ168" s="14" t="s">
        <v>85</v>
      </c>
      <c r="BK168" s="197">
        <f t="shared" si="9"/>
        <v>0</v>
      </c>
      <c r="BL168" s="14" t="s">
        <v>184</v>
      </c>
      <c r="BM168" s="196" t="s">
        <v>286</v>
      </c>
    </row>
    <row r="169" spans="1:65" s="2" customFormat="1" ht="24.15" customHeight="1">
      <c r="A169" s="31"/>
      <c r="B169" s="32"/>
      <c r="C169" s="198" t="s">
        <v>287</v>
      </c>
      <c r="D169" s="198" t="s">
        <v>187</v>
      </c>
      <c r="E169" s="199" t="s">
        <v>288</v>
      </c>
      <c r="F169" s="200" t="s">
        <v>289</v>
      </c>
      <c r="G169" s="201" t="s">
        <v>143</v>
      </c>
      <c r="H169" s="202">
        <v>30</v>
      </c>
      <c r="I169" s="203"/>
      <c r="J169" s="204">
        <f t="shared" si="0"/>
        <v>0</v>
      </c>
      <c r="K169" s="205"/>
      <c r="L169" s="206"/>
      <c r="M169" s="207" t="s">
        <v>1</v>
      </c>
      <c r="N169" s="208" t="s">
        <v>42</v>
      </c>
      <c r="O169" s="68"/>
      <c r="P169" s="194">
        <f t="shared" si="1"/>
        <v>0</v>
      </c>
      <c r="Q169" s="194">
        <v>0</v>
      </c>
      <c r="R169" s="194">
        <f t="shared" si="2"/>
        <v>0</v>
      </c>
      <c r="S169" s="194">
        <v>0</v>
      </c>
      <c r="T169" s="195">
        <f t="shared" si="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6" t="s">
        <v>190</v>
      </c>
      <c r="AT169" s="196" t="s">
        <v>187</v>
      </c>
      <c r="AU169" s="196" t="s">
        <v>87</v>
      </c>
      <c r="AY169" s="14" t="s">
        <v>137</v>
      </c>
      <c r="BE169" s="197">
        <f t="shared" si="4"/>
        <v>0</v>
      </c>
      <c r="BF169" s="197">
        <f t="shared" si="5"/>
        <v>0</v>
      </c>
      <c r="BG169" s="197">
        <f t="shared" si="6"/>
        <v>0</v>
      </c>
      <c r="BH169" s="197">
        <f t="shared" si="7"/>
        <v>0</v>
      </c>
      <c r="BI169" s="197">
        <f t="shared" si="8"/>
        <v>0</v>
      </c>
      <c r="BJ169" s="14" t="s">
        <v>85</v>
      </c>
      <c r="BK169" s="197">
        <f t="shared" si="9"/>
        <v>0</v>
      </c>
      <c r="BL169" s="14" t="s">
        <v>184</v>
      </c>
      <c r="BM169" s="196" t="s">
        <v>290</v>
      </c>
    </row>
    <row r="170" spans="1:65" s="2" customFormat="1" ht="33" customHeight="1">
      <c r="A170" s="31"/>
      <c r="B170" s="32"/>
      <c r="C170" s="184" t="s">
        <v>291</v>
      </c>
      <c r="D170" s="184" t="s">
        <v>140</v>
      </c>
      <c r="E170" s="185" t="s">
        <v>292</v>
      </c>
      <c r="F170" s="186" t="s">
        <v>293</v>
      </c>
      <c r="G170" s="187" t="s">
        <v>143</v>
      </c>
      <c r="H170" s="188">
        <v>1</v>
      </c>
      <c r="I170" s="189"/>
      <c r="J170" s="190">
        <f t="shared" si="0"/>
        <v>0</v>
      </c>
      <c r="K170" s="191"/>
      <c r="L170" s="36"/>
      <c r="M170" s="192" t="s">
        <v>1</v>
      </c>
      <c r="N170" s="193" t="s">
        <v>42</v>
      </c>
      <c r="O170" s="68"/>
      <c r="P170" s="194">
        <f t="shared" si="1"/>
        <v>0</v>
      </c>
      <c r="Q170" s="194">
        <v>0</v>
      </c>
      <c r="R170" s="194">
        <f t="shared" si="2"/>
        <v>0</v>
      </c>
      <c r="S170" s="194">
        <v>0</v>
      </c>
      <c r="T170" s="195">
        <f t="shared" si="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6" t="s">
        <v>184</v>
      </c>
      <c r="AT170" s="196" t="s">
        <v>140</v>
      </c>
      <c r="AU170" s="196" t="s">
        <v>87</v>
      </c>
      <c r="AY170" s="14" t="s">
        <v>137</v>
      </c>
      <c r="BE170" s="197">
        <f t="shared" si="4"/>
        <v>0</v>
      </c>
      <c r="BF170" s="197">
        <f t="shared" si="5"/>
        <v>0</v>
      </c>
      <c r="BG170" s="197">
        <f t="shared" si="6"/>
        <v>0</v>
      </c>
      <c r="BH170" s="197">
        <f t="shared" si="7"/>
        <v>0</v>
      </c>
      <c r="BI170" s="197">
        <f t="shared" si="8"/>
        <v>0</v>
      </c>
      <c r="BJ170" s="14" t="s">
        <v>85</v>
      </c>
      <c r="BK170" s="197">
        <f t="shared" si="9"/>
        <v>0</v>
      </c>
      <c r="BL170" s="14" t="s">
        <v>184</v>
      </c>
      <c r="BM170" s="196" t="s">
        <v>294</v>
      </c>
    </row>
    <row r="171" spans="1:65" s="2" customFormat="1" ht="24.15" customHeight="1">
      <c r="A171" s="31"/>
      <c r="B171" s="32"/>
      <c r="C171" s="198" t="s">
        <v>295</v>
      </c>
      <c r="D171" s="198" t="s">
        <v>187</v>
      </c>
      <c r="E171" s="199" t="s">
        <v>296</v>
      </c>
      <c r="F171" s="200" t="s">
        <v>297</v>
      </c>
      <c r="G171" s="201" t="s">
        <v>143</v>
      </c>
      <c r="H171" s="202">
        <v>1</v>
      </c>
      <c r="I171" s="203"/>
      <c r="J171" s="204">
        <f t="shared" si="0"/>
        <v>0</v>
      </c>
      <c r="K171" s="205"/>
      <c r="L171" s="206"/>
      <c r="M171" s="207" t="s">
        <v>1</v>
      </c>
      <c r="N171" s="208" t="s">
        <v>42</v>
      </c>
      <c r="O171" s="68"/>
      <c r="P171" s="194">
        <f t="shared" si="1"/>
        <v>0</v>
      </c>
      <c r="Q171" s="194">
        <v>0</v>
      </c>
      <c r="R171" s="194">
        <f t="shared" si="2"/>
        <v>0</v>
      </c>
      <c r="S171" s="194">
        <v>0</v>
      </c>
      <c r="T171" s="195">
        <f t="shared" si="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6" t="s">
        <v>190</v>
      </c>
      <c r="AT171" s="196" t="s">
        <v>187</v>
      </c>
      <c r="AU171" s="196" t="s">
        <v>87</v>
      </c>
      <c r="AY171" s="14" t="s">
        <v>137</v>
      </c>
      <c r="BE171" s="197">
        <f t="shared" si="4"/>
        <v>0</v>
      </c>
      <c r="BF171" s="197">
        <f t="shared" si="5"/>
        <v>0</v>
      </c>
      <c r="BG171" s="197">
        <f t="shared" si="6"/>
        <v>0</v>
      </c>
      <c r="BH171" s="197">
        <f t="shared" si="7"/>
        <v>0</v>
      </c>
      <c r="BI171" s="197">
        <f t="shared" si="8"/>
        <v>0</v>
      </c>
      <c r="BJ171" s="14" t="s">
        <v>85</v>
      </c>
      <c r="BK171" s="197">
        <f t="shared" si="9"/>
        <v>0</v>
      </c>
      <c r="BL171" s="14" t="s">
        <v>184</v>
      </c>
      <c r="BM171" s="196" t="s">
        <v>298</v>
      </c>
    </row>
    <row r="172" spans="1:65" s="2" customFormat="1" ht="16.5" customHeight="1">
      <c r="A172" s="31"/>
      <c r="B172" s="32"/>
      <c r="C172" s="184" t="s">
        <v>299</v>
      </c>
      <c r="D172" s="184" t="s">
        <v>140</v>
      </c>
      <c r="E172" s="185" t="s">
        <v>300</v>
      </c>
      <c r="F172" s="186" t="s">
        <v>301</v>
      </c>
      <c r="G172" s="187" t="s">
        <v>143</v>
      </c>
      <c r="H172" s="188">
        <v>25</v>
      </c>
      <c r="I172" s="189"/>
      <c r="J172" s="190">
        <f t="shared" si="0"/>
        <v>0</v>
      </c>
      <c r="K172" s="191"/>
      <c r="L172" s="36"/>
      <c r="M172" s="192" t="s">
        <v>1</v>
      </c>
      <c r="N172" s="193" t="s">
        <v>42</v>
      </c>
      <c r="O172" s="68"/>
      <c r="P172" s="194">
        <f t="shared" si="1"/>
        <v>0</v>
      </c>
      <c r="Q172" s="194">
        <v>0</v>
      </c>
      <c r="R172" s="194">
        <f t="shared" si="2"/>
        <v>0</v>
      </c>
      <c r="S172" s="194">
        <v>0</v>
      </c>
      <c r="T172" s="195">
        <f t="shared" si="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6" t="s">
        <v>184</v>
      </c>
      <c r="AT172" s="196" t="s">
        <v>140</v>
      </c>
      <c r="AU172" s="196" t="s">
        <v>87</v>
      </c>
      <c r="AY172" s="14" t="s">
        <v>137</v>
      </c>
      <c r="BE172" s="197">
        <f t="shared" si="4"/>
        <v>0</v>
      </c>
      <c r="BF172" s="197">
        <f t="shared" si="5"/>
        <v>0</v>
      </c>
      <c r="BG172" s="197">
        <f t="shared" si="6"/>
        <v>0</v>
      </c>
      <c r="BH172" s="197">
        <f t="shared" si="7"/>
        <v>0</v>
      </c>
      <c r="BI172" s="197">
        <f t="shared" si="8"/>
        <v>0</v>
      </c>
      <c r="BJ172" s="14" t="s">
        <v>85</v>
      </c>
      <c r="BK172" s="197">
        <f t="shared" si="9"/>
        <v>0</v>
      </c>
      <c r="BL172" s="14" t="s">
        <v>184</v>
      </c>
      <c r="BM172" s="196" t="s">
        <v>302</v>
      </c>
    </row>
    <row r="173" spans="1:65" s="2" customFormat="1" ht="24.15" customHeight="1">
      <c r="A173" s="31"/>
      <c r="B173" s="32"/>
      <c r="C173" s="198" t="s">
        <v>303</v>
      </c>
      <c r="D173" s="198" t="s">
        <v>187</v>
      </c>
      <c r="E173" s="199" t="s">
        <v>304</v>
      </c>
      <c r="F173" s="200" t="s">
        <v>305</v>
      </c>
      <c r="G173" s="201" t="s">
        <v>143</v>
      </c>
      <c r="H173" s="202">
        <v>25</v>
      </c>
      <c r="I173" s="203"/>
      <c r="J173" s="204">
        <f t="shared" si="0"/>
        <v>0</v>
      </c>
      <c r="K173" s="205"/>
      <c r="L173" s="206"/>
      <c r="M173" s="207" t="s">
        <v>1</v>
      </c>
      <c r="N173" s="208" t="s">
        <v>42</v>
      </c>
      <c r="O173" s="68"/>
      <c r="P173" s="194">
        <f t="shared" si="1"/>
        <v>0</v>
      </c>
      <c r="Q173" s="194">
        <v>0</v>
      </c>
      <c r="R173" s="194">
        <f t="shared" si="2"/>
        <v>0</v>
      </c>
      <c r="S173" s="194">
        <v>0</v>
      </c>
      <c r="T173" s="195">
        <f t="shared" si="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6" t="s">
        <v>190</v>
      </c>
      <c r="AT173" s="196" t="s">
        <v>187</v>
      </c>
      <c r="AU173" s="196" t="s">
        <v>87</v>
      </c>
      <c r="AY173" s="14" t="s">
        <v>137</v>
      </c>
      <c r="BE173" s="197">
        <f t="shared" si="4"/>
        <v>0</v>
      </c>
      <c r="BF173" s="197">
        <f t="shared" si="5"/>
        <v>0</v>
      </c>
      <c r="BG173" s="197">
        <f t="shared" si="6"/>
        <v>0</v>
      </c>
      <c r="BH173" s="197">
        <f t="shared" si="7"/>
        <v>0</v>
      </c>
      <c r="BI173" s="197">
        <f t="shared" si="8"/>
        <v>0</v>
      </c>
      <c r="BJ173" s="14" t="s">
        <v>85</v>
      </c>
      <c r="BK173" s="197">
        <f t="shared" si="9"/>
        <v>0</v>
      </c>
      <c r="BL173" s="14" t="s">
        <v>184</v>
      </c>
      <c r="BM173" s="196" t="s">
        <v>306</v>
      </c>
    </row>
    <row r="174" spans="1:65" s="2" customFormat="1" ht="24.15" customHeight="1">
      <c r="A174" s="31"/>
      <c r="B174" s="32"/>
      <c r="C174" s="184" t="s">
        <v>307</v>
      </c>
      <c r="D174" s="184" t="s">
        <v>140</v>
      </c>
      <c r="E174" s="185" t="s">
        <v>308</v>
      </c>
      <c r="F174" s="186" t="s">
        <v>309</v>
      </c>
      <c r="G174" s="187" t="s">
        <v>143</v>
      </c>
      <c r="H174" s="188">
        <v>15</v>
      </c>
      <c r="I174" s="189"/>
      <c r="J174" s="190">
        <f t="shared" ref="J174:J205" si="10">ROUND(I174*H174,2)</f>
        <v>0</v>
      </c>
      <c r="K174" s="191"/>
      <c r="L174" s="36"/>
      <c r="M174" s="192" t="s">
        <v>1</v>
      </c>
      <c r="N174" s="193" t="s">
        <v>42</v>
      </c>
      <c r="O174" s="68"/>
      <c r="P174" s="194">
        <f t="shared" ref="P174:P205" si="11">O174*H174</f>
        <v>0</v>
      </c>
      <c r="Q174" s="194">
        <v>0</v>
      </c>
      <c r="R174" s="194">
        <f t="shared" ref="R174:R205" si="12">Q174*H174</f>
        <v>0</v>
      </c>
      <c r="S174" s="194">
        <v>0</v>
      </c>
      <c r="T174" s="195">
        <f t="shared" ref="T174:T205" si="13"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6" t="s">
        <v>184</v>
      </c>
      <c r="AT174" s="196" t="s">
        <v>140</v>
      </c>
      <c r="AU174" s="196" t="s">
        <v>87</v>
      </c>
      <c r="AY174" s="14" t="s">
        <v>137</v>
      </c>
      <c r="BE174" s="197">
        <f t="shared" ref="BE174:BE192" si="14">IF(N174="základní",J174,0)</f>
        <v>0</v>
      </c>
      <c r="BF174" s="197">
        <f t="shared" ref="BF174:BF192" si="15">IF(N174="snížená",J174,0)</f>
        <v>0</v>
      </c>
      <c r="BG174" s="197">
        <f t="shared" ref="BG174:BG192" si="16">IF(N174="zákl. přenesená",J174,0)</f>
        <v>0</v>
      </c>
      <c r="BH174" s="197">
        <f t="shared" ref="BH174:BH192" si="17">IF(N174="sníž. přenesená",J174,0)</f>
        <v>0</v>
      </c>
      <c r="BI174" s="197">
        <f t="shared" ref="BI174:BI192" si="18">IF(N174="nulová",J174,0)</f>
        <v>0</v>
      </c>
      <c r="BJ174" s="14" t="s">
        <v>85</v>
      </c>
      <c r="BK174" s="197">
        <f t="shared" ref="BK174:BK192" si="19">ROUND(I174*H174,2)</f>
        <v>0</v>
      </c>
      <c r="BL174" s="14" t="s">
        <v>184</v>
      </c>
      <c r="BM174" s="196" t="s">
        <v>310</v>
      </c>
    </row>
    <row r="175" spans="1:65" s="2" customFormat="1" ht="24.15" customHeight="1">
      <c r="A175" s="31"/>
      <c r="B175" s="32"/>
      <c r="C175" s="198" t="s">
        <v>311</v>
      </c>
      <c r="D175" s="198" t="s">
        <v>187</v>
      </c>
      <c r="E175" s="199" t="s">
        <v>312</v>
      </c>
      <c r="F175" s="200" t="s">
        <v>313</v>
      </c>
      <c r="G175" s="201" t="s">
        <v>143</v>
      </c>
      <c r="H175" s="202">
        <v>15</v>
      </c>
      <c r="I175" s="203"/>
      <c r="J175" s="204">
        <f t="shared" si="10"/>
        <v>0</v>
      </c>
      <c r="K175" s="205"/>
      <c r="L175" s="206"/>
      <c r="M175" s="207" t="s">
        <v>1</v>
      </c>
      <c r="N175" s="208" t="s">
        <v>42</v>
      </c>
      <c r="O175" s="68"/>
      <c r="P175" s="194">
        <f t="shared" si="11"/>
        <v>0</v>
      </c>
      <c r="Q175" s="194">
        <v>0</v>
      </c>
      <c r="R175" s="194">
        <f t="shared" si="12"/>
        <v>0</v>
      </c>
      <c r="S175" s="194">
        <v>0</v>
      </c>
      <c r="T175" s="195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6" t="s">
        <v>190</v>
      </c>
      <c r="AT175" s="196" t="s">
        <v>187</v>
      </c>
      <c r="AU175" s="196" t="s">
        <v>87</v>
      </c>
      <c r="AY175" s="14" t="s">
        <v>137</v>
      </c>
      <c r="BE175" s="197">
        <f t="shared" si="14"/>
        <v>0</v>
      </c>
      <c r="BF175" s="197">
        <f t="shared" si="15"/>
        <v>0</v>
      </c>
      <c r="BG175" s="197">
        <f t="shared" si="16"/>
        <v>0</v>
      </c>
      <c r="BH175" s="197">
        <f t="shared" si="17"/>
        <v>0</v>
      </c>
      <c r="BI175" s="197">
        <f t="shared" si="18"/>
        <v>0</v>
      </c>
      <c r="BJ175" s="14" t="s">
        <v>85</v>
      </c>
      <c r="BK175" s="197">
        <f t="shared" si="19"/>
        <v>0</v>
      </c>
      <c r="BL175" s="14" t="s">
        <v>184</v>
      </c>
      <c r="BM175" s="196" t="s">
        <v>314</v>
      </c>
    </row>
    <row r="176" spans="1:65" s="2" customFormat="1" ht="21.75" customHeight="1">
      <c r="A176" s="31"/>
      <c r="B176" s="32"/>
      <c r="C176" s="184" t="s">
        <v>315</v>
      </c>
      <c r="D176" s="184" t="s">
        <v>140</v>
      </c>
      <c r="E176" s="185" t="s">
        <v>316</v>
      </c>
      <c r="F176" s="186" t="s">
        <v>317</v>
      </c>
      <c r="G176" s="187" t="s">
        <v>143</v>
      </c>
      <c r="H176" s="188">
        <v>8</v>
      </c>
      <c r="I176" s="189"/>
      <c r="J176" s="190">
        <f t="shared" si="10"/>
        <v>0</v>
      </c>
      <c r="K176" s="191"/>
      <c r="L176" s="36"/>
      <c r="M176" s="192" t="s">
        <v>1</v>
      </c>
      <c r="N176" s="193" t="s">
        <v>42</v>
      </c>
      <c r="O176" s="68"/>
      <c r="P176" s="194">
        <f t="shared" si="11"/>
        <v>0</v>
      </c>
      <c r="Q176" s="194">
        <v>0</v>
      </c>
      <c r="R176" s="194">
        <f t="shared" si="12"/>
        <v>0</v>
      </c>
      <c r="S176" s="194">
        <v>0</v>
      </c>
      <c r="T176" s="195">
        <f t="shared" si="1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6" t="s">
        <v>184</v>
      </c>
      <c r="AT176" s="196" t="s">
        <v>140</v>
      </c>
      <c r="AU176" s="196" t="s">
        <v>87</v>
      </c>
      <c r="AY176" s="14" t="s">
        <v>137</v>
      </c>
      <c r="BE176" s="197">
        <f t="shared" si="14"/>
        <v>0</v>
      </c>
      <c r="BF176" s="197">
        <f t="shared" si="15"/>
        <v>0</v>
      </c>
      <c r="BG176" s="197">
        <f t="shared" si="16"/>
        <v>0</v>
      </c>
      <c r="BH176" s="197">
        <f t="shared" si="17"/>
        <v>0</v>
      </c>
      <c r="BI176" s="197">
        <f t="shared" si="18"/>
        <v>0</v>
      </c>
      <c r="BJ176" s="14" t="s">
        <v>85</v>
      </c>
      <c r="BK176" s="197">
        <f t="shared" si="19"/>
        <v>0</v>
      </c>
      <c r="BL176" s="14" t="s">
        <v>184</v>
      </c>
      <c r="BM176" s="196" t="s">
        <v>318</v>
      </c>
    </row>
    <row r="177" spans="1:65" s="2" customFormat="1" ht="24.15" customHeight="1">
      <c r="A177" s="31"/>
      <c r="B177" s="32"/>
      <c r="C177" s="198" t="s">
        <v>319</v>
      </c>
      <c r="D177" s="198" t="s">
        <v>187</v>
      </c>
      <c r="E177" s="199" t="s">
        <v>320</v>
      </c>
      <c r="F177" s="200" t="s">
        <v>321</v>
      </c>
      <c r="G177" s="201" t="s">
        <v>143</v>
      </c>
      <c r="H177" s="202">
        <v>8</v>
      </c>
      <c r="I177" s="203"/>
      <c r="J177" s="204">
        <f t="shared" si="10"/>
        <v>0</v>
      </c>
      <c r="K177" s="205"/>
      <c r="L177" s="206"/>
      <c r="M177" s="207" t="s">
        <v>1</v>
      </c>
      <c r="N177" s="208" t="s">
        <v>42</v>
      </c>
      <c r="O177" s="68"/>
      <c r="P177" s="194">
        <f t="shared" si="11"/>
        <v>0</v>
      </c>
      <c r="Q177" s="194">
        <v>0</v>
      </c>
      <c r="R177" s="194">
        <f t="shared" si="12"/>
        <v>0</v>
      </c>
      <c r="S177" s="194">
        <v>0</v>
      </c>
      <c r="T177" s="195">
        <f t="shared" si="1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6" t="s">
        <v>190</v>
      </c>
      <c r="AT177" s="196" t="s">
        <v>187</v>
      </c>
      <c r="AU177" s="196" t="s">
        <v>87</v>
      </c>
      <c r="AY177" s="14" t="s">
        <v>137</v>
      </c>
      <c r="BE177" s="197">
        <f t="shared" si="14"/>
        <v>0</v>
      </c>
      <c r="BF177" s="197">
        <f t="shared" si="15"/>
        <v>0</v>
      </c>
      <c r="BG177" s="197">
        <f t="shared" si="16"/>
        <v>0</v>
      </c>
      <c r="BH177" s="197">
        <f t="shared" si="17"/>
        <v>0</v>
      </c>
      <c r="BI177" s="197">
        <f t="shared" si="18"/>
        <v>0</v>
      </c>
      <c r="BJ177" s="14" t="s">
        <v>85</v>
      </c>
      <c r="BK177" s="197">
        <f t="shared" si="19"/>
        <v>0</v>
      </c>
      <c r="BL177" s="14" t="s">
        <v>184</v>
      </c>
      <c r="BM177" s="196" t="s">
        <v>322</v>
      </c>
    </row>
    <row r="178" spans="1:65" s="2" customFormat="1" ht="16.5" customHeight="1">
      <c r="A178" s="31"/>
      <c r="B178" s="32"/>
      <c r="C178" s="184" t="s">
        <v>323</v>
      </c>
      <c r="D178" s="184" t="s">
        <v>140</v>
      </c>
      <c r="E178" s="185" t="s">
        <v>324</v>
      </c>
      <c r="F178" s="186" t="s">
        <v>325</v>
      </c>
      <c r="G178" s="187" t="s">
        <v>143</v>
      </c>
      <c r="H178" s="188">
        <v>6</v>
      </c>
      <c r="I178" s="189"/>
      <c r="J178" s="190">
        <f t="shared" si="10"/>
        <v>0</v>
      </c>
      <c r="K178" s="191"/>
      <c r="L178" s="36"/>
      <c r="M178" s="192" t="s">
        <v>1</v>
      </c>
      <c r="N178" s="193" t="s">
        <v>42</v>
      </c>
      <c r="O178" s="68"/>
      <c r="P178" s="194">
        <f t="shared" si="11"/>
        <v>0</v>
      </c>
      <c r="Q178" s="194">
        <v>0</v>
      </c>
      <c r="R178" s="194">
        <f t="shared" si="12"/>
        <v>0</v>
      </c>
      <c r="S178" s="194">
        <v>0</v>
      </c>
      <c r="T178" s="195">
        <f t="shared" si="1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6" t="s">
        <v>184</v>
      </c>
      <c r="AT178" s="196" t="s">
        <v>140</v>
      </c>
      <c r="AU178" s="196" t="s">
        <v>87</v>
      </c>
      <c r="AY178" s="14" t="s">
        <v>137</v>
      </c>
      <c r="BE178" s="197">
        <f t="shared" si="14"/>
        <v>0</v>
      </c>
      <c r="BF178" s="197">
        <f t="shared" si="15"/>
        <v>0</v>
      </c>
      <c r="BG178" s="197">
        <f t="shared" si="16"/>
        <v>0</v>
      </c>
      <c r="BH178" s="197">
        <f t="shared" si="17"/>
        <v>0</v>
      </c>
      <c r="BI178" s="197">
        <f t="shared" si="18"/>
        <v>0</v>
      </c>
      <c r="BJ178" s="14" t="s">
        <v>85</v>
      </c>
      <c r="BK178" s="197">
        <f t="shared" si="19"/>
        <v>0</v>
      </c>
      <c r="BL178" s="14" t="s">
        <v>184</v>
      </c>
      <c r="BM178" s="196" t="s">
        <v>326</v>
      </c>
    </row>
    <row r="179" spans="1:65" s="2" customFormat="1" ht="24.15" customHeight="1">
      <c r="A179" s="31"/>
      <c r="B179" s="32"/>
      <c r="C179" s="198" t="s">
        <v>327</v>
      </c>
      <c r="D179" s="198" t="s">
        <v>187</v>
      </c>
      <c r="E179" s="199" t="s">
        <v>328</v>
      </c>
      <c r="F179" s="200" t="s">
        <v>329</v>
      </c>
      <c r="G179" s="201" t="s">
        <v>143</v>
      </c>
      <c r="H179" s="202">
        <v>6</v>
      </c>
      <c r="I179" s="203"/>
      <c r="J179" s="204">
        <f t="shared" si="10"/>
        <v>0</v>
      </c>
      <c r="K179" s="205"/>
      <c r="L179" s="206"/>
      <c r="M179" s="207" t="s">
        <v>1</v>
      </c>
      <c r="N179" s="208" t="s">
        <v>42</v>
      </c>
      <c r="O179" s="68"/>
      <c r="P179" s="194">
        <f t="shared" si="11"/>
        <v>0</v>
      </c>
      <c r="Q179" s="194">
        <v>0</v>
      </c>
      <c r="R179" s="194">
        <f t="shared" si="12"/>
        <v>0</v>
      </c>
      <c r="S179" s="194">
        <v>0</v>
      </c>
      <c r="T179" s="195">
        <f t="shared" si="1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6" t="s">
        <v>190</v>
      </c>
      <c r="AT179" s="196" t="s">
        <v>187</v>
      </c>
      <c r="AU179" s="196" t="s">
        <v>87</v>
      </c>
      <c r="AY179" s="14" t="s">
        <v>137</v>
      </c>
      <c r="BE179" s="197">
        <f t="shared" si="14"/>
        <v>0</v>
      </c>
      <c r="BF179" s="197">
        <f t="shared" si="15"/>
        <v>0</v>
      </c>
      <c r="BG179" s="197">
        <f t="shared" si="16"/>
        <v>0</v>
      </c>
      <c r="BH179" s="197">
        <f t="shared" si="17"/>
        <v>0</v>
      </c>
      <c r="BI179" s="197">
        <f t="shared" si="18"/>
        <v>0</v>
      </c>
      <c r="BJ179" s="14" t="s">
        <v>85</v>
      </c>
      <c r="BK179" s="197">
        <f t="shared" si="19"/>
        <v>0</v>
      </c>
      <c r="BL179" s="14" t="s">
        <v>184</v>
      </c>
      <c r="BM179" s="196" t="s">
        <v>330</v>
      </c>
    </row>
    <row r="180" spans="1:65" s="2" customFormat="1" ht="16.5" customHeight="1">
      <c r="A180" s="31"/>
      <c r="B180" s="32"/>
      <c r="C180" s="184" t="s">
        <v>331</v>
      </c>
      <c r="D180" s="184" t="s">
        <v>140</v>
      </c>
      <c r="E180" s="185" t="s">
        <v>332</v>
      </c>
      <c r="F180" s="186" t="s">
        <v>325</v>
      </c>
      <c r="G180" s="187" t="s">
        <v>143</v>
      </c>
      <c r="H180" s="188">
        <v>2</v>
      </c>
      <c r="I180" s="189"/>
      <c r="J180" s="190">
        <f t="shared" si="10"/>
        <v>0</v>
      </c>
      <c r="K180" s="191"/>
      <c r="L180" s="36"/>
      <c r="M180" s="192" t="s">
        <v>1</v>
      </c>
      <c r="N180" s="193" t="s">
        <v>42</v>
      </c>
      <c r="O180" s="68"/>
      <c r="P180" s="194">
        <f t="shared" si="11"/>
        <v>0</v>
      </c>
      <c r="Q180" s="194">
        <v>0</v>
      </c>
      <c r="R180" s="194">
        <f t="shared" si="12"/>
        <v>0</v>
      </c>
      <c r="S180" s="194">
        <v>0</v>
      </c>
      <c r="T180" s="195">
        <f t="shared" si="1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6" t="s">
        <v>184</v>
      </c>
      <c r="AT180" s="196" t="s">
        <v>140</v>
      </c>
      <c r="AU180" s="196" t="s">
        <v>87</v>
      </c>
      <c r="AY180" s="14" t="s">
        <v>137</v>
      </c>
      <c r="BE180" s="197">
        <f t="shared" si="14"/>
        <v>0</v>
      </c>
      <c r="BF180" s="197">
        <f t="shared" si="15"/>
        <v>0</v>
      </c>
      <c r="BG180" s="197">
        <f t="shared" si="16"/>
        <v>0</v>
      </c>
      <c r="BH180" s="197">
        <f t="shared" si="17"/>
        <v>0</v>
      </c>
      <c r="BI180" s="197">
        <f t="shared" si="18"/>
        <v>0</v>
      </c>
      <c r="BJ180" s="14" t="s">
        <v>85</v>
      </c>
      <c r="BK180" s="197">
        <f t="shared" si="19"/>
        <v>0</v>
      </c>
      <c r="BL180" s="14" t="s">
        <v>184</v>
      </c>
      <c r="BM180" s="196" t="s">
        <v>333</v>
      </c>
    </row>
    <row r="181" spans="1:65" s="2" customFormat="1" ht="24.15" customHeight="1">
      <c r="A181" s="31"/>
      <c r="B181" s="32"/>
      <c r="C181" s="198" t="s">
        <v>334</v>
      </c>
      <c r="D181" s="198" t="s">
        <v>187</v>
      </c>
      <c r="E181" s="199" t="s">
        <v>335</v>
      </c>
      <c r="F181" s="200" t="s">
        <v>336</v>
      </c>
      <c r="G181" s="201" t="s">
        <v>143</v>
      </c>
      <c r="H181" s="202">
        <v>2</v>
      </c>
      <c r="I181" s="203"/>
      <c r="J181" s="204">
        <f t="shared" si="10"/>
        <v>0</v>
      </c>
      <c r="K181" s="205"/>
      <c r="L181" s="206"/>
      <c r="M181" s="207" t="s">
        <v>1</v>
      </c>
      <c r="N181" s="208" t="s">
        <v>42</v>
      </c>
      <c r="O181" s="68"/>
      <c r="P181" s="194">
        <f t="shared" si="11"/>
        <v>0</v>
      </c>
      <c r="Q181" s="194">
        <v>0</v>
      </c>
      <c r="R181" s="194">
        <f t="shared" si="12"/>
        <v>0</v>
      </c>
      <c r="S181" s="194">
        <v>0</v>
      </c>
      <c r="T181" s="195">
        <f t="shared" si="1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6" t="s">
        <v>190</v>
      </c>
      <c r="AT181" s="196" t="s">
        <v>187</v>
      </c>
      <c r="AU181" s="196" t="s">
        <v>87</v>
      </c>
      <c r="AY181" s="14" t="s">
        <v>137</v>
      </c>
      <c r="BE181" s="197">
        <f t="shared" si="14"/>
        <v>0</v>
      </c>
      <c r="BF181" s="197">
        <f t="shared" si="15"/>
        <v>0</v>
      </c>
      <c r="BG181" s="197">
        <f t="shared" si="16"/>
        <v>0</v>
      </c>
      <c r="BH181" s="197">
        <f t="shared" si="17"/>
        <v>0</v>
      </c>
      <c r="BI181" s="197">
        <f t="shared" si="18"/>
        <v>0</v>
      </c>
      <c r="BJ181" s="14" t="s">
        <v>85</v>
      </c>
      <c r="BK181" s="197">
        <f t="shared" si="19"/>
        <v>0</v>
      </c>
      <c r="BL181" s="14" t="s">
        <v>184</v>
      </c>
      <c r="BM181" s="196" t="s">
        <v>337</v>
      </c>
    </row>
    <row r="182" spans="1:65" s="2" customFormat="1" ht="16.5" customHeight="1">
      <c r="A182" s="31"/>
      <c r="B182" s="32"/>
      <c r="C182" s="184" t="s">
        <v>338</v>
      </c>
      <c r="D182" s="184" t="s">
        <v>140</v>
      </c>
      <c r="E182" s="185" t="s">
        <v>339</v>
      </c>
      <c r="F182" s="186" t="s">
        <v>340</v>
      </c>
      <c r="G182" s="187" t="s">
        <v>143</v>
      </c>
      <c r="H182" s="188">
        <v>14</v>
      </c>
      <c r="I182" s="189"/>
      <c r="J182" s="190">
        <f t="shared" si="10"/>
        <v>0</v>
      </c>
      <c r="K182" s="191"/>
      <c r="L182" s="36"/>
      <c r="M182" s="192" t="s">
        <v>1</v>
      </c>
      <c r="N182" s="193" t="s">
        <v>42</v>
      </c>
      <c r="O182" s="68"/>
      <c r="P182" s="194">
        <f t="shared" si="11"/>
        <v>0</v>
      </c>
      <c r="Q182" s="194">
        <v>0</v>
      </c>
      <c r="R182" s="194">
        <f t="shared" si="12"/>
        <v>0</v>
      </c>
      <c r="S182" s="194">
        <v>0</v>
      </c>
      <c r="T182" s="195">
        <f t="shared" si="1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6" t="s">
        <v>184</v>
      </c>
      <c r="AT182" s="196" t="s">
        <v>140</v>
      </c>
      <c r="AU182" s="196" t="s">
        <v>87</v>
      </c>
      <c r="AY182" s="14" t="s">
        <v>137</v>
      </c>
      <c r="BE182" s="197">
        <f t="shared" si="14"/>
        <v>0</v>
      </c>
      <c r="BF182" s="197">
        <f t="shared" si="15"/>
        <v>0</v>
      </c>
      <c r="BG182" s="197">
        <f t="shared" si="16"/>
        <v>0</v>
      </c>
      <c r="BH182" s="197">
        <f t="shared" si="17"/>
        <v>0</v>
      </c>
      <c r="BI182" s="197">
        <f t="shared" si="18"/>
        <v>0</v>
      </c>
      <c r="BJ182" s="14" t="s">
        <v>85</v>
      </c>
      <c r="BK182" s="197">
        <f t="shared" si="19"/>
        <v>0</v>
      </c>
      <c r="BL182" s="14" t="s">
        <v>184</v>
      </c>
      <c r="BM182" s="196" t="s">
        <v>341</v>
      </c>
    </row>
    <row r="183" spans="1:65" s="2" customFormat="1" ht="24.15" customHeight="1">
      <c r="A183" s="31"/>
      <c r="B183" s="32"/>
      <c r="C183" s="198" t="s">
        <v>342</v>
      </c>
      <c r="D183" s="198" t="s">
        <v>187</v>
      </c>
      <c r="E183" s="199" t="s">
        <v>343</v>
      </c>
      <c r="F183" s="200" t="s">
        <v>344</v>
      </c>
      <c r="G183" s="201" t="s">
        <v>143</v>
      </c>
      <c r="H183" s="202">
        <v>14</v>
      </c>
      <c r="I183" s="203"/>
      <c r="J183" s="204">
        <f t="shared" si="10"/>
        <v>0</v>
      </c>
      <c r="K183" s="205"/>
      <c r="L183" s="206"/>
      <c r="M183" s="207" t="s">
        <v>1</v>
      </c>
      <c r="N183" s="208" t="s">
        <v>42</v>
      </c>
      <c r="O183" s="68"/>
      <c r="P183" s="194">
        <f t="shared" si="11"/>
        <v>0</v>
      </c>
      <c r="Q183" s="194">
        <v>0</v>
      </c>
      <c r="R183" s="194">
        <f t="shared" si="12"/>
        <v>0</v>
      </c>
      <c r="S183" s="194">
        <v>0</v>
      </c>
      <c r="T183" s="195">
        <f t="shared" si="1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6" t="s">
        <v>190</v>
      </c>
      <c r="AT183" s="196" t="s">
        <v>187</v>
      </c>
      <c r="AU183" s="196" t="s">
        <v>87</v>
      </c>
      <c r="AY183" s="14" t="s">
        <v>137</v>
      </c>
      <c r="BE183" s="197">
        <f t="shared" si="14"/>
        <v>0</v>
      </c>
      <c r="BF183" s="197">
        <f t="shared" si="15"/>
        <v>0</v>
      </c>
      <c r="BG183" s="197">
        <f t="shared" si="16"/>
        <v>0</v>
      </c>
      <c r="BH183" s="197">
        <f t="shared" si="17"/>
        <v>0</v>
      </c>
      <c r="BI183" s="197">
        <f t="shared" si="18"/>
        <v>0</v>
      </c>
      <c r="BJ183" s="14" t="s">
        <v>85</v>
      </c>
      <c r="BK183" s="197">
        <f t="shared" si="19"/>
        <v>0</v>
      </c>
      <c r="BL183" s="14" t="s">
        <v>184</v>
      </c>
      <c r="BM183" s="196" t="s">
        <v>345</v>
      </c>
    </row>
    <row r="184" spans="1:65" s="2" customFormat="1" ht="16.5" customHeight="1">
      <c r="A184" s="31"/>
      <c r="B184" s="32"/>
      <c r="C184" s="184" t="s">
        <v>346</v>
      </c>
      <c r="D184" s="184" t="s">
        <v>140</v>
      </c>
      <c r="E184" s="185" t="s">
        <v>347</v>
      </c>
      <c r="F184" s="186" t="s">
        <v>348</v>
      </c>
      <c r="G184" s="187" t="s">
        <v>143</v>
      </c>
      <c r="H184" s="188">
        <v>15</v>
      </c>
      <c r="I184" s="189"/>
      <c r="J184" s="190">
        <f t="shared" si="10"/>
        <v>0</v>
      </c>
      <c r="K184" s="191"/>
      <c r="L184" s="36"/>
      <c r="M184" s="192" t="s">
        <v>1</v>
      </c>
      <c r="N184" s="193" t="s">
        <v>42</v>
      </c>
      <c r="O184" s="68"/>
      <c r="P184" s="194">
        <f t="shared" si="11"/>
        <v>0</v>
      </c>
      <c r="Q184" s="194">
        <v>0</v>
      </c>
      <c r="R184" s="194">
        <f t="shared" si="12"/>
        <v>0</v>
      </c>
      <c r="S184" s="194">
        <v>0</v>
      </c>
      <c r="T184" s="195">
        <f t="shared" si="1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6" t="s">
        <v>184</v>
      </c>
      <c r="AT184" s="196" t="s">
        <v>140</v>
      </c>
      <c r="AU184" s="196" t="s">
        <v>87</v>
      </c>
      <c r="AY184" s="14" t="s">
        <v>137</v>
      </c>
      <c r="BE184" s="197">
        <f t="shared" si="14"/>
        <v>0</v>
      </c>
      <c r="BF184" s="197">
        <f t="shared" si="15"/>
        <v>0</v>
      </c>
      <c r="BG184" s="197">
        <f t="shared" si="16"/>
        <v>0</v>
      </c>
      <c r="BH184" s="197">
        <f t="shared" si="17"/>
        <v>0</v>
      </c>
      <c r="BI184" s="197">
        <f t="shared" si="18"/>
        <v>0</v>
      </c>
      <c r="BJ184" s="14" t="s">
        <v>85</v>
      </c>
      <c r="BK184" s="197">
        <f t="shared" si="19"/>
        <v>0</v>
      </c>
      <c r="BL184" s="14" t="s">
        <v>184</v>
      </c>
      <c r="BM184" s="196" t="s">
        <v>349</v>
      </c>
    </row>
    <row r="185" spans="1:65" s="2" customFormat="1" ht="33" customHeight="1">
      <c r="A185" s="31"/>
      <c r="B185" s="32"/>
      <c r="C185" s="198" t="s">
        <v>350</v>
      </c>
      <c r="D185" s="198" t="s">
        <v>187</v>
      </c>
      <c r="E185" s="199" t="s">
        <v>351</v>
      </c>
      <c r="F185" s="200" t="s">
        <v>352</v>
      </c>
      <c r="G185" s="201" t="s">
        <v>143</v>
      </c>
      <c r="H185" s="202">
        <v>15</v>
      </c>
      <c r="I185" s="203"/>
      <c r="J185" s="204">
        <f t="shared" si="10"/>
        <v>0</v>
      </c>
      <c r="K185" s="205"/>
      <c r="L185" s="206"/>
      <c r="M185" s="207" t="s">
        <v>1</v>
      </c>
      <c r="N185" s="208" t="s">
        <v>42</v>
      </c>
      <c r="O185" s="68"/>
      <c r="P185" s="194">
        <f t="shared" si="11"/>
        <v>0</v>
      </c>
      <c r="Q185" s="194">
        <v>0</v>
      </c>
      <c r="R185" s="194">
        <f t="shared" si="12"/>
        <v>0</v>
      </c>
      <c r="S185" s="194">
        <v>0</v>
      </c>
      <c r="T185" s="195">
        <f t="shared" si="1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6" t="s">
        <v>190</v>
      </c>
      <c r="AT185" s="196" t="s">
        <v>187</v>
      </c>
      <c r="AU185" s="196" t="s">
        <v>87</v>
      </c>
      <c r="AY185" s="14" t="s">
        <v>137</v>
      </c>
      <c r="BE185" s="197">
        <f t="shared" si="14"/>
        <v>0</v>
      </c>
      <c r="BF185" s="197">
        <f t="shared" si="15"/>
        <v>0</v>
      </c>
      <c r="BG185" s="197">
        <f t="shared" si="16"/>
        <v>0</v>
      </c>
      <c r="BH185" s="197">
        <f t="shared" si="17"/>
        <v>0</v>
      </c>
      <c r="BI185" s="197">
        <f t="shared" si="18"/>
        <v>0</v>
      </c>
      <c r="BJ185" s="14" t="s">
        <v>85</v>
      </c>
      <c r="BK185" s="197">
        <f t="shared" si="19"/>
        <v>0</v>
      </c>
      <c r="BL185" s="14" t="s">
        <v>184</v>
      </c>
      <c r="BM185" s="196" t="s">
        <v>353</v>
      </c>
    </row>
    <row r="186" spans="1:65" s="2" customFormat="1" ht="24.15" customHeight="1">
      <c r="A186" s="31"/>
      <c r="B186" s="32"/>
      <c r="C186" s="184" t="s">
        <v>354</v>
      </c>
      <c r="D186" s="184" t="s">
        <v>140</v>
      </c>
      <c r="E186" s="185" t="s">
        <v>355</v>
      </c>
      <c r="F186" s="186" t="s">
        <v>356</v>
      </c>
      <c r="G186" s="187" t="s">
        <v>143</v>
      </c>
      <c r="H186" s="188">
        <v>13</v>
      </c>
      <c r="I186" s="189"/>
      <c r="J186" s="190">
        <f t="shared" si="10"/>
        <v>0</v>
      </c>
      <c r="K186" s="191"/>
      <c r="L186" s="36"/>
      <c r="M186" s="192" t="s">
        <v>1</v>
      </c>
      <c r="N186" s="193" t="s">
        <v>42</v>
      </c>
      <c r="O186" s="68"/>
      <c r="P186" s="194">
        <f t="shared" si="11"/>
        <v>0</v>
      </c>
      <c r="Q186" s="194">
        <v>0</v>
      </c>
      <c r="R186" s="194">
        <f t="shared" si="12"/>
        <v>0</v>
      </c>
      <c r="S186" s="194">
        <v>0</v>
      </c>
      <c r="T186" s="195">
        <f t="shared" si="1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6" t="s">
        <v>184</v>
      </c>
      <c r="AT186" s="196" t="s">
        <v>140</v>
      </c>
      <c r="AU186" s="196" t="s">
        <v>87</v>
      </c>
      <c r="AY186" s="14" t="s">
        <v>137</v>
      </c>
      <c r="BE186" s="197">
        <f t="shared" si="14"/>
        <v>0</v>
      </c>
      <c r="BF186" s="197">
        <f t="shared" si="15"/>
        <v>0</v>
      </c>
      <c r="BG186" s="197">
        <f t="shared" si="16"/>
        <v>0</v>
      </c>
      <c r="BH186" s="197">
        <f t="shared" si="17"/>
        <v>0</v>
      </c>
      <c r="BI186" s="197">
        <f t="shared" si="18"/>
        <v>0</v>
      </c>
      <c r="BJ186" s="14" t="s">
        <v>85</v>
      </c>
      <c r="BK186" s="197">
        <f t="shared" si="19"/>
        <v>0</v>
      </c>
      <c r="BL186" s="14" t="s">
        <v>184</v>
      </c>
      <c r="BM186" s="196" t="s">
        <v>357</v>
      </c>
    </row>
    <row r="187" spans="1:65" s="2" customFormat="1" ht="24.15" customHeight="1">
      <c r="A187" s="31"/>
      <c r="B187" s="32"/>
      <c r="C187" s="184" t="s">
        <v>358</v>
      </c>
      <c r="D187" s="184" t="s">
        <v>140</v>
      </c>
      <c r="E187" s="185" t="s">
        <v>359</v>
      </c>
      <c r="F187" s="186" t="s">
        <v>360</v>
      </c>
      <c r="G187" s="187" t="s">
        <v>143</v>
      </c>
      <c r="H187" s="188">
        <v>13</v>
      </c>
      <c r="I187" s="189"/>
      <c r="J187" s="190">
        <f t="shared" si="10"/>
        <v>0</v>
      </c>
      <c r="K187" s="191"/>
      <c r="L187" s="36"/>
      <c r="M187" s="192" t="s">
        <v>1</v>
      </c>
      <c r="N187" s="193" t="s">
        <v>42</v>
      </c>
      <c r="O187" s="68"/>
      <c r="P187" s="194">
        <f t="shared" si="11"/>
        <v>0</v>
      </c>
      <c r="Q187" s="194">
        <v>0</v>
      </c>
      <c r="R187" s="194">
        <f t="shared" si="12"/>
        <v>0</v>
      </c>
      <c r="S187" s="194">
        <v>0</v>
      </c>
      <c r="T187" s="195">
        <f t="shared" si="1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6" t="s">
        <v>184</v>
      </c>
      <c r="AT187" s="196" t="s">
        <v>140</v>
      </c>
      <c r="AU187" s="196" t="s">
        <v>87</v>
      </c>
      <c r="AY187" s="14" t="s">
        <v>137</v>
      </c>
      <c r="BE187" s="197">
        <f t="shared" si="14"/>
        <v>0</v>
      </c>
      <c r="BF187" s="197">
        <f t="shared" si="15"/>
        <v>0</v>
      </c>
      <c r="BG187" s="197">
        <f t="shared" si="16"/>
        <v>0</v>
      </c>
      <c r="BH187" s="197">
        <f t="shared" si="17"/>
        <v>0</v>
      </c>
      <c r="BI187" s="197">
        <f t="shared" si="18"/>
        <v>0</v>
      </c>
      <c r="BJ187" s="14" t="s">
        <v>85</v>
      </c>
      <c r="BK187" s="197">
        <f t="shared" si="19"/>
        <v>0</v>
      </c>
      <c r="BL187" s="14" t="s">
        <v>184</v>
      </c>
      <c r="BM187" s="196" t="s">
        <v>361</v>
      </c>
    </row>
    <row r="188" spans="1:65" s="2" customFormat="1" ht="24.15" customHeight="1">
      <c r="A188" s="31"/>
      <c r="B188" s="32"/>
      <c r="C188" s="198" t="s">
        <v>362</v>
      </c>
      <c r="D188" s="198" t="s">
        <v>187</v>
      </c>
      <c r="E188" s="199" t="s">
        <v>363</v>
      </c>
      <c r="F188" s="200" t="s">
        <v>364</v>
      </c>
      <c r="G188" s="201" t="s">
        <v>143</v>
      </c>
      <c r="H188" s="202">
        <v>13</v>
      </c>
      <c r="I188" s="203"/>
      <c r="J188" s="204">
        <f t="shared" si="10"/>
        <v>0</v>
      </c>
      <c r="K188" s="205"/>
      <c r="L188" s="206"/>
      <c r="M188" s="207" t="s">
        <v>1</v>
      </c>
      <c r="N188" s="208" t="s">
        <v>42</v>
      </c>
      <c r="O188" s="68"/>
      <c r="P188" s="194">
        <f t="shared" si="11"/>
        <v>0</v>
      </c>
      <c r="Q188" s="194">
        <v>0</v>
      </c>
      <c r="R188" s="194">
        <f t="shared" si="12"/>
        <v>0</v>
      </c>
      <c r="S188" s="194">
        <v>0</v>
      </c>
      <c r="T188" s="195">
        <f t="shared" si="1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6" t="s">
        <v>190</v>
      </c>
      <c r="AT188" s="196" t="s">
        <v>187</v>
      </c>
      <c r="AU188" s="196" t="s">
        <v>87</v>
      </c>
      <c r="AY188" s="14" t="s">
        <v>137</v>
      </c>
      <c r="BE188" s="197">
        <f t="shared" si="14"/>
        <v>0</v>
      </c>
      <c r="BF188" s="197">
        <f t="shared" si="15"/>
        <v>0</v>
      </c>
      <c r="BG188" s="197">
        <f t="shared" si="16"/>
        <v>0</v>
      </c>
      <c r="BH188" s="197">
        <f t="shared" si="17"/>
        <v>0</v>
      </c>
      <c r="BI188" s="197">
        <f t="shared" si="18"/>
        <v>0</v>
      </c>
      <c r="BJ188" s="14" t="s">
        <v>85</v>
      </c>
      <c r="BK188" s="197">
        <f t="shared" si="19"/>
        <v>0</v>
      </c>
      <c r="BL188" s="14" t="s">
        <v>184</v>
      </c>
      <c r="BM188" s="196" t="s">
        <v>365</v>
      </c>
    </row>
    <row r="189" spans="1:65" s="2" customFormat="1" ht="24.15" customHeight="1">
      <c r="A189" s="31"/>
      <c r="B189" s="32"/>
      <c r="C189" s="184" t="s">
        <v>366</v>
      </c>
      <c r="D189" s="184" t="s">
        <v>140</v>
      </c>
      <c r="E189" s="185" t="s">
        <v>367</v>
      </c>
      <c r="F189" s="186" t="s">
        <v>360</v>
      </c>
      <c r="G189" s="187" t="s">
        <v>143</v>
      </c>
      <c r="H189" s="188">
        <v>2</v>
      </c>
      <c r="I189" s="189"/>
      <c r="J189" s="190">
        <f t="shared" si="10"/>
        <v>0</v>
      </c>
      <c r="K189" s="191"/>
      <c r="L189" s="36"/>
      <c r="M189" s="192" t="s">
        <v>1</v>
      </c>
      <c r="N189" s="193" t="s">
        <v>42</v>
      </c>
      <c r="O189" s="68"/>
      <c r="P189" s="194">
        <f t="shared" si="11"/>
        <v>0</v>
      </c>
      <c r="Q189" s="194">
        <v>0</v>
      </c>
      <c r="R189" s="194">
        <f t="shared" si="12"/>
        <v>0</v>
      </c>
      <c r="S189" s="194">
        <v>0</v>
      </c>
      <c r="T189" s="195">
        <f t="shared" si="1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6" t="s">
        <v>184</v>
      </c>
      <c r="AT189" s="196" t="s">
        <v>140</v>
      </c>
      <c r="AU189" s="196" t="s">
        <v>87</v>
      </c>
      <c r="AY189" s="14" t="s">
        <v>137</v>
      </c>
      <c r="BE189" s="197">
        <f t="shared" si="14"/>
        <v>0</v>
      </c>
      <c r="BF189" s="197">
        <f t="shared" si="15"/>
        <v>0</v>
      </c>
      <c r="BG189" s="197">
        <f t="shared" si="16"/>
        <v>0</v>
      </c>
      <c r="BH189" s="197">
        <f t="shared" si="17"/>
        <v>0</v>
      </c>
      <c r="BI189" s="197">
        <f t="shared" si="18"/>
        <v>0</v>
      </c>
      <c r="BJ189" s="14" t="s">
        <v>85</v>
      </c>
      <c r="BK189" s="197">
        <f t="shared" si="19"/>
        <v>0</v>
      </c>
      <c r="BL189" s="14" t="s">
        <v>184</v>
      </c>
      <c r="BM189" s="196" t="s">
        <v>368</v>
      </c>
    </row>
    <row r="190" spans="1:65" s="2" customFormat="1" ht="37.75" customHeight="1">
      <c r="A190" s="31"/>
      <c r="B190" s="32"/>
      <c r="C190" s="198" t="s">
        <v>369</v>
      </c>
      <c r="D190" s="198" t="s">
        <v>187</v>
      </c>
      <c r="E190" s="199" t="s">
        <v>370</v>
      </c>
      <c r="F190" s="200" t="s">
        <v>371</v>
      </c>
      <c r="G190" s="201" t="s">
        <v>143</v>
      </c>
      <c r="H190" s="202">
        <v>2</v>
      </c>
      <c r="I190" s="203"/>
      <c r="J190" s="204">
        <f t="shared" si="10"/>
        <v>0</v>
      </c>
      <c r="K190" s="205"/>
      <c r="L190" s="206"/>
      <c r="M190" s="207" t="s">
        <v>1</v>
      </c>
      <c r="N190" s="208" t="s">
        <v>42</v>
      </c>
      <c r="O190" s="68"/>
      <c r="P190" s="194">
        <f t="shared" si="11"/>
        <v>0</v>
      </c>
      <c r="Q190" s="194">
        <v>0</v>
      </c>
      <c r="R190" s="194">
        <f t="shared" si="12"/>
        <v>0</v>
      </c>
      <c r="S190" s="194">
        <v>0</v>
      </c>
      <c r="T190" s="195">
        <f t="shared" si="1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6" t="s">
        <v>190</v>
      </c>
      <c r="AT190" s="196" t="s">
        <v>187</v>
      </c>
      <c r="AU190" s="196" t="s">
        <v>87</v>
      </c>
      <c r="AY190" s="14" t="s">
        <v>137</v>
      </c>
      <c r="BE190" s="197">
        <f t="shared" si="14"/>
        <v>0</v>
      </c>
      <c r="BF190" s="197">
        <f t="shared" si="15"/>
        <v>0</v>
      </c>
      <c r="BG190" s="197">
        <f t="shared" si="16"/>
        <v>0</v>
      </c>
      <c r="BH190" s="197">
        <f t="shared" si="17"/>
        <v>0</v>
      </c>
      <c r="BI190" s="197">
        <f t="shared" si="18"/>
        <v>0</v>
      </c>
      <c r="BJ190" s="14" t="s">
        <v>85</v>
      </c>
      <c r="BK190" s="197">
        <f t="shared" si="19"/>
        <v>0</v>
      </c>
      <c r="BL190" s="14" t="s">
        <v>184</v>
      </c>
      <c r="BM190" s="196" t="s">
        <v>372</v>
      </c>
    </row>
    <row r="191" spans="1:65" s="2" customFormat="1" ht="21.75" customHeight="1">
      <c r="A191" s="31"/>
      <c r="B191" s="32"/>
      <c r="C191" s="198" t="s">
        <v>373</v>
      </c>
      <c r="D191" s="198" t="s">
        <v>187</v>
      </c>
      <c r="E191" s="199" t="s">
        <v>374</v>
      </c>
      <c r="F191" s="200" t="s">
        <v>375</v>
      </c>
      <c r="G191" s="201" t="s">
        <v>376</v>
      </c>
      <c r="H191" s="202">
        <v>1</v>
      </c>
      <c r="I191" s="203"/>
      <c r="J191" s="204">
        <f t="shared" si="10"/>
        <v>0</v>
      </c>
      <c r="K191" s="205"/>
      <c r="L191" s="206"/>
      <c r="M191" s="207" t="s">
        <v>1</v>
      </c>
      <c r="N191" s="208" t="s">
        <v>42</v>
      </c>
      <c r="O191" s="68"/>
      <c r="P191" s="194">
        <f t="shared" si="11"/>
        <v>0</v>
      </c>
      <c r="Q191" s="194">
        <v>0</v>
      </c>
      <c r="R191" s="194">
        <f t="shared" si="12"/>
        <v>0</v>
      </c>
      <c r="S191" s="194">
        <v>0</v>
      </c>
      <c r="T191" s="195">
        <f t="shared" si="1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6" t="s">
        <v>190</v>
      </c>
      <c r="AT191" s="196" t="s">
        <v>187</v>
      </c>
      <c r="AU191" s="196" t="s">
        <v>87</v>
      </c>
      <c r="AY191" s="14" t="s">
        <v>137</v>
      </c>
      <c r="BE191" s="197">
        <f t="shared" si="14"/>
        <v>0</v>
      </c>
      <c r="BF191" s="197">
        <f t="shared" si="15"/>
        <v>0</v>
      </c>
      <c r="BG191" s="197">
        <f t="shared" si="16"/>
        <v>0</v>
      </c>
      <c r="BH191" s="197">
        <f t="shared" si="17"/>
        <v>0</v>
      </c>
      <c r="BI191" s="197">
        <f t="shared" si="18"/>
        <v>0</v>
      </c>
      <c r="BJ191" s="14" t="s">
        <v>85</v>
      </c>
      <c r="BK191" s="197">
        <f t="shared" si="19"/>
        <v>0</v>
      </c>
      <c r="BL191" s="14" t="s">
        <v>184</v>
      </c>
      <c r="BM191" s="196" t="s">
        <v>377</v>
      </c>
    </row>
    <row r="192" spans="1:65" s="2" customFormat="1" ht="24.15" customHeight="1">
      <c r="A192" s="31"/>
      <c r="B192" s="32"/>
      <c r="C192" s="184" t="s">
        <v>378</v>
      </c>
      <c r="D192" s="184" t="s">
        <v>140</v>
      </c>
      <c r="E192" s="185" t="s">
        <v>379</v>
      </c>
      <c r="F192" s="186" t="s">
        <v>380</v>
      </c>
      <c r="G192" s="187" t="s">
        <v>381</v>
      </c>
      <c r="H192" s="209"/>
      <c r="I192" s="189"/>
      <c r="J192" s="190">
        <f t="shared" si="10"/>
        <v>0</v>
      </c>
      <c r="K192" s="191"/>
      <c r="L192" s="36"/>
      <c r="M192" s="192" t="s">
        <v>1</v>
      </c>
      <c r="N192" s="193" t="s">
        <v>42</v>
      </c>
      <c r="O192" s="68"/>
      <c r="P192" s="194">
        <f t="shared" si="11"/>
        <v>0</v>
      </c>
      <c r="Q192" s="194">
        <v>0</v>
      </c>
      <c r="R192" s="194">
        <f t="shared" si="12"/>
        <v>0</v>
      </c>
      <c r="S192" s="194">
        <v>0</v>
      </c>
      <c r="T192" s="195">
        <f t="shared" si="1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6" t="s">
        <v>184</v>
      </c>
      <c r="AT192" s="196" t="s">
        <v>140</v>
      </c>
      <c r="AU192" s="196" t="s">
        <v>87</v>
      </c>
      <c r="AY192" s="14" t="s">
        <v>137</v>
      </c>
      <c r="BE192" s="197">
        <f t="shared" si="14"/>
        <v>0</v>
      </c>
      <c r="BF192" s="197">
        <f t="shared" si="15"/>
        <v>0</v>
      </c>
      <c r="BG192" s="197">
        <f t="shared" si="16"/>
        <v>0</v>
      </c>
      <c r="BH192" s="197">
        <f t="shared" si="17"/>
        <v>0</v>
      </c>
      <c r="BI192" s="197">
        <f t="shared" si="18"/>
        <v>0</v>
      </c>
      <c r="BJ192" s="14" t="s">
        <v>85</v>
      </c>
      <c r="BK192" s="197">
        <f t="shared" si="19"/>
        <v>0</v>
      </c>
      <c r="BL192" s="14" t="s">
        <v>184</v>
      </c>
      <c r="BM192" s="196" t="s">
        <v>382</v>
      </c>
    </row>
    <row r="193" spans="1:65" s="12" customFormat="1" ht="22.75" customHeight="1">
      <c r="B193" s="168"/>
      <c r="C193" s="169"/>
      <c r="D193" s="170" t="s">
        <v>76</v>
      </c>
      <c r="E193" s="182" t="s">
        <v>383</v>
      </c>
      <c r="F193" s="182" t="s">
        <v>384</v>
      </c>
      <c r="G193" s="169"/>
      <c r="H193" s="169"/>
      <c r="I193" s="172"/>
      <c r="J193" s="183">
        <f>BK193</f>
        <v>0</v>
      </c>
      <c r="K193" s="169"/>
      <c r="L193" s="174"/>
      <c r="M193" s="175"/>
      <c r="N193" s="176"/>
      <c r="O193" s="176"/>
      <c r="P193" s="177">
        <f>SUM(P194:P203)</f>
        <v>0</v>
      </c>
      <c r="Q193" s="176"/>
      <c r="R193" s="177">
        <f>SUM(R194:R203)</f>
        <v>0.20249999999999999</v>
      </c>
      <c r="S193" s="176"/>
      <c r="T193" s="178">
        <f>SUM(T194:T203)</f>
        <v>0</v>
      </c>
      <c r="AR193" s="179" t="s">
        <v>85</v>
      </c>
      <c r="AT193" s="180" t="s">
        <v>76</v>
      </c>
      <c r="AU193" s="180" t="s">
        <v>85</v>
      </c>
      <c r="AY193" s="179" t="s">
        <v>137</v>
      </c>
      <c r="BK193" s="181">
        <f>SUM(BK194:BK203)</f>
        <v>0</v>
      </c>
    </row>
    <row r="194" spans="1:65" s="2" customFormat="1" ht="24.15" customHeight="1">
      <c r="A194" s="31"/>
      <c r="B194" s="32"/>
      <c r="C194" s="184" t="s">
        <v>385</v>
      </c>
      <c r="D194" s="184" t="s">
        <v>140</v>
      </c>
      <c r="E194" s="185" t="s">
        <v>386</v>
      </c>
      <c r="F194" s="186" t="s">
        <v>387</v>
      </c>
      <c r="G194" s="187" t="s">
        <v>161</v>
      </c>
      <c r="H194" s="188">
        <v>45</v>
      </c>
      <c r="I194" s="189"/>
      <c r="J194" s="190">
        <f t="shared" ref="J194:J203" si="20">ROUND(I194*H194,2)</f>
        <v>0</v>
      </c>
      <c r="K194" s="191"/>
      <c r="L194" s="36"/>
      <c r="M194" s="192" t="s">
        <v>1</v>
      </c>
      <c r="N194" s="193" t="s">
        <v>42</v>
      </c>
      <c r="O194" s="68"/>
      <c r="P194" s="194">
        <f t="shared" ref="P194:P203" si="21">O194*H194</f>
        <v>0</v>
      </c>
      <c r="Q194" s="194">
        <v>0</v>
      </c>
      <c r="R194" s="194">
        <f t="shared" ref="R194:R203" si="22">Q194*H194</f>
        <v>0</v>
      </c>
      <c r="S194" s="194">
        <v>0</v>
      </c>
      <c r="T194" s="195">
        <f t="shared" ref="T194:T203" si="23"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6" t="s">
        <v>184</v>
      </c>
      <c r="AT194" s="196" t="s">
        <v>140</v>
      </c>
      <c r="AU194" s="196" t="s">
        <v>87</v>
      </c>
      <c r="AY194" s="14" t="s">
        <v>137</v>
      </c>
      <c r="BE194" s="197">
        <f t="shared" ref="BE194:BE203" si="24">IF(N194="základní",J194,0)</f>
        <v>0</v>
      </c>
      <c r="BF194" s="197">
        <f t="shared" ref="BF194:BF203" si="25">IF(N194="snížená",J194,0)</f>
        <v>0</v>
      </c>
      <c r="BG194" s="197">
        <f t="shared" ref="BG194:BG203" si="26">IF(N194="zákl. přenesená",J194,0)</f>
        <v>0</v>
      </c>
      <c r="BH194" s="197">
        <f t="shared" ref="BH194:BH203" si="27">IF(N194="sníž. přenesená",J194,0)</f>
        <v>0</v>
      </c>
      <c r="BI194" s="197">
        <f t="shared" ref="BI194:BI203" si="28">IF(N194="nulová",J194,0)</f>
        <v>0</v>
      </c>
      <c r="BJ194" s="14" t="s">
        <v>85</v>
      </c>
      <c r="BK194" s="197">
        <f t="shared" ref="BK194:BK203" si="29">ROUND(I194*H194,2)</f>
        <v>0</v>
      </c>
      <c r="BL194" s="14" t="s">
        <v>184</v>
      </c>
      <c r="BM194" s="196" t="s">
        <v>388</v>
      </c>
    </row>
    <row r="195" spans="1:65" s="2" customFormat="1" ht="21.75" customHeight="1">
      <c r="A195" s="31"/>
      <c r="B195" s="32"/>
      <c r="C195" s="198" t="s">
        <v>389</v>
      </c>
      <c r="D195" s="198" t="s">
        <v>187</v>
      </c>
      <c r="E195" s="199" t="s">
        <v>390</v>
      </c>
      <c r="F195" s="200" t="s">
        <v>391</v>
      </c>
      <c r="G195" s="201" t="s">
        <v>161</v>
      </c>
      <c r="H195" s="202">
        <v>45</v>
      </c>
      <c r="I195" s="203"/>
      <c r="J195" s="204">
        <f t="shared" si="20"/>
        <v>0</v>
      </c>
      <c r="K195" s="205"/>
      <c r="L195" s="206"/>
      <c r="M195" s="207" t="s">
        <v>1</v>
      </c>
      <c r="N195" s="208" t="s">
        <v>42</v>
      </c>
      <c r="O195" s="68"/>
      <c r="P195" s="194">
        <f t="shared" si="21"/>
        <v>0</v>
      </c>
      <c r="Q195" s="194">
        <v>4.4999999999999997E-3</v>
      </c>
      <c r="R195" s="194">
        <f t="shared" si="22"/>
        <v>0.20249999999999999</v>
      </c>
      <c r="S195" s="194">
        <v>0</v>
      </c>
      <c r="T195" s="195">
        <f t="shared" si="2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6" t="s">
        <v>190</v>
      </c>
      <c r="AT195" s="196" t="s">
        <v>187</v>
      </c>
      <c r="AU195" s="196" t="s">
        <v>87</v>
      </c>
      <c r="AY195" s="14" t="s">
        <v>137</v>
      </c>
      <c r="BE195" s="197">
        <f t="shared" si="24"/>
        <v>0</v>
      </c>
      <c r="BF195" s="197">
        <f t="shared" si="25"/>
        <v>0</v>
      </c>
      <c r="BG195" s="197">
        <f t="shared" si="26"/>
        <v>0</v>
      </c>
      <c r="BH195" s="197">
        <f t="shared" si="27"/>
        <v>0</v>
      </c>
      <c r="BI195" s="197">
        <f t="shared" si="28"/>
        <v>0</v>
      </c>
      <c r="BJ195" s="14" t="s">
        <v>85</v>
      </c>
      <c r="BK195" s="197">
        <f t="shared" si="29"/>
        <v>0</v>
      </c>
      <c r="BL195" s="14" t="s">
        <v>184</v>
      </c>
      <c r="BM195" s="196" t="s">
        <v>392</v>
      </c>
    </row>
    <row r="196" spans="1:65" s="2" customFormat="1" ht="24.15" customHeight="1">
      <c r="A196" s="31"/>
      <c r="B196" s="32"/>
      <c r="C196" s="184" t="s">
        <v>393</v>
      </c>
      <c r="D196" s="184" t="s">
        <v>140</v>
      </c>
      <c r="E196" s="185" t="s">
        <v>394</v>
      </c>
      <c r="F196" s="186" t="s">
        <v>395</v>
      </c>
      <c r="G196" s="187" t="s">
        <v>161</v>
      </c>
      <c r="H196" s="188">
        <v>50</v>
      </c>
      <c r="I196" s="189"/>
      <c r="J196" s="190">
        <f t="shared" si="20"/>
        <v>0</v>
      </c>
      <c r="K196" s="191"/>
      <c r="L196" s="36"/>
      <c r="M196" s="192" t="s">
        <v>1</v>
      </c>
      <c r="N196" s="193" t="s">
        <v>42</v>
      </c>
      <c r="O196" s="68"/>
      <c r="P196" s="194">
        <f t="shared" si="21"/>
        <v>0</v>
      </c>
      <c r="Q196" s="194">
        <v>0</v>
      </c>
      <c r="R196" s="194">
        <f t="shared" si="22"/>
        <v>0</v>
      </c>
      <c r="S196" s="194">
        <v>0</v>
      </c>
      <c r="T196" s="195">
        <f t="shared" si="2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6" t="s">
        <v>184</v>
      </c>
      <c r="AT196" s="196" t="s">
        <v>140</v>
      </c>
      <c r="AU196" s="196" t="s">
        <v>87</v>
      </c>
      <c r="AY196" s="14" t="s">
        <v>137</v>
      </c>
      <c r="BE196" s="197">
        <f t="shared" si="24"/>
        <v>0</v>
      </c>
      <c r="BF196" s="197">
        <f t="shared" si="25"/>
        <v>0</v>
      </c>
      <c r="BG196" s="197">
        <f t="shared" si="26"/>
        <v>0</v>
      </c>
      <c r="BH196" s="197">
        <f t="shared" si="27"/>
        <v>0</v>
      </c>
      <c r="BI196" s="197">
        <f t="shared" si="28"/>
        <v>0</v>
      </c>
      <c r="BJ196" s="14" t="s">
        <v>85</v>
      </c>
      <c r="BK196" s="197">
        <f t="shared" si="29"/>
        <v>0</v>
      </c>
      <c r="BL196" s="14" t="s">
        <v>184</v>
      </c>
      <c r="BM196" s="196" t="s">
        <v>396</v>
      </c>
    </row>
    <row r="197" spans="1:65" s="2" customFormat="1" ht="16.5" customHeight="1">
      <c r="A197" s="31"/>
      <c r="B197" s="32"/>
      <c r="C197" s="198" t="s">
        <v>397</v>
      </c>
      <c r="D197" s="198" t="s">
        <v>187</v>
      </c>
      <c r="E197" s="199" t="s">
        <v>398</v>
      </c>
      <c r="F197" s="200" t="s">
        <v>399</v>
      </c>
      <c r="G197" s="201" t="s">
        <v>161</v>
      </c>
      <c r="H197" s="202">
        <v>50</v>
      </c>
      <c r="I197" s="203"/>
      <c r="J197" s="204">
        <f t="shared" si="20"/>
        <v>0</v>
      </c>
      <c r="K197" s="205"/>
      <c r="L197" s="206"/>
      <c r="M197" s="207" t="s">
        <v>1</v>
      </c>
      <c r="N197" s="208" t="s">
        <v>42</v>
      </c>
      <c r="O197" s="68"/>
      <c r="P197" s="194">
        <f t="shared" si="21"/>
        <v>0</v>
      </c>
      <c r="Q197" s="194">
        <v>0</v>
      </c>
      <c r="R197" s="194">
        <f t="shared" si="22"/>
        <v>0</v>
      </c>
      <c r="S197" s="194">
        <v>0</v>
      </c>
      <c r="T197" s="195">
        <f t="shared" si="2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6" t="s">
        <v>190</v>
      </c>
      <c r="AT197" s="196" t="s">
        <v>187</v>
      </c>
      <c r="AU197" s="196" t="s">
        <v>87</v>
      </c>
      <c r="AY197" s="14" t="s">
        <v>137</v>
      </c>
      <c r="BE197" s="197">
        <f t="shared" si="24"/>
        <v>0</v>
      </c>
      <c r="BF197" s="197">
        <f t="shared" si="25"/>
        <v>0</v>
      </c>
      <c r="BG197" s="197">
        <f t="shared" si="26"/>
        <v>0</v>
      </c>
      <c r="BH197" s="197">
        <f t="shared" si="27"/>
        <v>0</v>
      </c>
      <c r="BI197" s="197">
        <f t="shared" si="28"/>
        <v>0</v>
      </c>
      <c r="BJ197" s="14" t="s">
        <v>85</v>
      </c>
      <c r="BK197" s="197">
        <f t="shared" si="29"/>
        <v>0</v>
      </c>
      <c r="BL197" s="14" t="s">
        <v>184</v>
      </c>
      <c r="BM197" s="196" t="s">
        <v>400</v>
      </c>
    </row>
    <row r="198" spans="1:65" s="2" customFormat="1" ht="16.5" customHeight="1">
      <c r="A198" s="31"/>
      <c r="B198" s="32"/>
      <c r="C198" s="184" t="s">
        <v>401</v>
      </c>
      <c r="D198" s="184" t="s">
        <v>140</v>
      </c>
      <c r="E198" s="185" t="s">
        <v>402</v>
      </c>
      <c r="F198" s="186" t="s">
        <v>403</v>
      </c>
      <c r="G198" s="187" t="s">
        <v>161</v>
      </c>
      <c r="H198" s="188">
        <v>200</v>
      </c>
      <c r="I198" s="189"/>
      <c r="J198" s="190">
        <f t="shared" si="20"/>
        <v>0</v>
      </c>
      <c r="K198" s="191"/>
      <c r="L198" s="36"/>
      <c r="M198" s="192" t="s">
        <v>1</v>
      </c>
      <c r="N198" s="193" t="s">
        <v>42</v>
      </c>
      <c r="O198" s="68"/>
      <c r="P198" s="194">
        <f t="shared" si="21"/>
        <v>0</v>
      </c>
      <c r="Q198" s="194">
        <v>0</v>
      </c>
      <c r="R198" s="194">
        <f t="shared" si="22"/>
        <v>0</v>
      </c>
      <c r="S198" s="194">
        <v>0</v>
      </c>
      <c r="T198" s="195">
        <f t="shared" si="2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6" t="s">
        <v>184</v>
      </c>
      <c r="AT198" s="196" t="s">
        <v>140</v>
      </c>
      <c r="AU198" s="196" t="s">
        <v>87</v>
      </c>
      <c r="AY198" s="14" t="s">
        <v>137</v>
      </c>
      <c r="BE198" s="197">
        <f t="shared" si="24"/>
        <v>0</v>
      </c>
      <c r="BF198" s="197">
        <f t="shared" si="25"/>
        <v>0</v>
      </c>
      <c r="BG198" s="197">
        <f t="shared" si="26"/>
        <v>0</v>
      </c>
      <c r="BH198" s="197">
        <f t="shared" si="27"/>
        <v>0</v>
      </c>
      <c r="BI198" s="197">
        <f t="shared" si="28"/>
        <v>0</v>
      </c>
      <c r="BJ198" s="14" t="s">
        <v>85</v>
      </c>
      <c r="BK198" s="197">
        <f t="shared" si="29"/>
        <v>0</v>
      </c>
      <c r="BL198" s="14" t="s">
        <v>184</v>
      </c>
      <c r="BM198" s="196" t="s">
        <v>404</v>
      </c>
    </row>
    <row r="199" spans="1:65" s="2" customFormat="1" ht="16.5" customHeight="1">
      <c r="A199" s="31"/>
      <c r="B199" s="32"/>
      <c r="C199" s="198" t="s">
        <v>405</v>
      </c>
      <c r="D199" s="198" t="s">
        <v>187</v>
      </c>
      <c r="E199" s="199" t="s">
        <v>406</v>
      </c>
      <c r="F199" s="200" t="s">
        <v>407</v>
      </c>
      <c r="G199" s="201" t="s">
        <v>161</v>
      </c>
      <c r="H199" s="202">
        <v>200</v>
      </c>
      <c r="I199" s="203"/>
      <c r="J199" s="204">
        <f t="shared" si="20"/>
        <v>0</v>
      </c>
      <c r="K199" s="205"/>
      <c r="L199" s="206"/>
      <c r="M199" s="207" t="s">
        <v>1</v>
      </c>
      <c r="N199" s="208" t="s">
        <v>42</v>
      </c>
      <c r="O199" s="68"/>
      <c r="P199" s="194">
        <f t="shared" si="21"/>
        <v>0</v>
      </c>
      <c r="Q199" s="194">
        <v>0</v>
      </c>
      <c r="R199" s="194">
        <f t="shared" si="22"/>
        <v>0</v>
      </c>
      <c r="S199" s="194">
        <v>0</v>
      </c>
      <c r="T199" s="195">
        <f t="shared" si="2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6" t="s">
        <v>190</v>
      </c>
      <c r="AT199" s="196" t="s">
        <v>187</v>
      </c>
      <c r="AU199" s="196" t="s">
        <v>87</v>
      </c>
      <c r="AY199" s="14" t="s">
        <v>137</v>
      </c>
      <c r="BE199" s="197">
        <f t="shared" si="24"/>
        <v>0</v>
      </c>
      <c r="BF199" s="197">
        <f t="shared" si="25"/>
        <v>0</v>
      </c>
      <c r="BG199" s="197">
        <f t="shared" si="26"/>
        <v>0</v>
      </c>
      <c r="BH199" s="197">
        <f t="shared" si="27"/>
        <v>0</v>
      </c>
      <c r="BI199" s="197">
        <f t="shared" si="28"/>
        <v>0</v>
      </c>
      <c r="BJ199" s="14" t="s">
        <v>85</v>
      </c>
      <c r="BK199" s="197">
        <f t="shared" si="29"/>
        <v>0</v>
      </c>
      <c r="BL199" s="14" t="s">
        <v>184</v>
      </c>
      <c r="BM199" s="196" t="s">
        <v>408</v>
      </c>
    </row>
    <row r="200" spans="1:65" s="2" customFormat="1" ht="24.15" customHeight="1">
      <c r="A200" s="31"/>
      <c r="B200" s="32"/>
      <c r="C200" s="184" t="s">
        <v>409</v>
      </c>
      <c r="D200" s="184" t="s">
        <v>140</v>
      </c>
      <c r="E200" s="185" t="s">
        <v>410</v>
      </c>
      <c r="F200" s="186" t="s">
        <v>411</v>
      </c>
      <c r="G200" s="187" t="s">
        <v>143</v>
      </c>
      <c r="H200" s="188">
        <v>200</v>
      </c>
      <c r="I200" s="189"/>
      <c r="J200" s="190">
        <f t="shared" si="20"/>
        <v>0</v>
      </c>
      <c r="K200" s="191"/>
      <c r="L200" s="36"/>
      <c r="M200" s="192" t="s">
        <v>1</v>
      </c>
      <c r="N200" s="193" t="s">
        <v>42</v>
      </c>
      <c r="O200" s="68"/>
      <c r="P200" s="194">
        <f t="shared" si="21"/>
        <v>0</v>
      </c>
      <c r="Q200" s="194">
        <v>0</v>
      </c>
      <c r="R200" s="194">
        <f t="shared" si="22"/>
        <v>0</v>
      </c>
      <c r="S200" s="194">
        <v>0</v>
      </c>
      <c r="T200" s="195">
        <f t="shared" si="2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6" t="s">
        <v>184</v>
      </c>
      <c r="AT200" s="196" t="s">
        <v>140</v>
      </c>
      <c r="AU200" s="196" t="s">
        <v>87</v>
      </c>
      <c r="AY200" s="14" t="s">
        <v>137</v>
      </c>
      <c r="BE200" s="197">
        <f t="shared" si="24"/>
        <v>0</v>
      </c>
      <c r="BF200" s="197">
        <f t="shared" si="25"/>
        <v>0</v>
      </c>
      <c r="BG200" s="197">
        <f t="shared" si="26"/>
        <v>0</v>
      </c>
      <c r="BH200" s="197">
        <f t="shared" si="27"/>
        <v>0</v>
      </c>
      <c r="BI200" s="197">
        <f t="shared" si="28"/>
        <v>0</v>
      </c>
      <c r="BJ200" s="14" t="s">
        <v>85</v>
      </c>
      <c r="BK200" s="197">
        <f t="shared" si="29"/>
        <v>0</v>
      </c>
      <c r="BL200" s="14" t="s">
        <v>184</v>
      </c>
      <c r="BM200" s="196" t="s">
        <v>412</v>
      </c>
    </row>
    <row r="201" spans="1:65" s="2" customFormat="1" ht="21.75" customHeight="1">
      <c r="A201" s="31"/>
      <c r="B201" s="32"/>
      <c r="C201" s="198" t="s">
        <v>413</v>
      </c>
      <c r="D201" s="198" t="s">
        <v>187</v>
      </c>
      <c r="E201" s="199" t="s">
        <v>414</v>
      </c>
      <c r="F201" s="200" t="s">
        <v>415</v>
      </c>
      <c r="G201" s="201" t="s">
        <v>143</v>
      </c>
      <c r="H201" s="202">
        <v>200</v>
      </c>
      <c r="I201" s="203"/>
      <c r="J201" s="204">
        <f t="shared" si="20"/>
        <v>0</v>
      </c>
      <c r="K201" s="205"/>
      <c r="L201" s="206"/>
      <c r="M201" s="207" t="s">
        <v>1</v>
      </c>
      <c r="N201" s="208" t="s">
        <v>42</v>
      </c>
      <c r="O201" s="68"/>
      <c r="P201" s="194">
        <f t="shared" si="21"/>
        <v>0</v>
      </c>
      <c r="Q201" s="194">
        <v>0</v>
      </c>
      <c r="R201" s="194">
        <f t="shared" si="22"/>
        <v>0</v>
      </c>
      <c r="S201" s="194">
        <v>0</v>
      </c>
      <c r="T201" s="195">
        <f t="shared" si="2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6" t="s">
        <v>190</v>
      </c>
      <c r="AT201" s="196" t="s">
        <v>187</v>
      </c>
      <c r="AU201" s="196" t="s">
        <v>87</v>
      </c>
      <c r="AY201" s="14" t="s">
        <v>137</v>
      </c>
      <c r="BE201" s="197">
        <f t="shared" si="24"/>
        <v>0</v>
      </c>
      <c r="BF201" s="197">
        <f t="shared" si="25"/>
        <v>0</v>
      </c>
      <c r="BG201" s="197">
        <f t="shared" si="26"/>
        <v>0</v>
      </c>
      <c r="BH201" s="197">
        <f t="shared" si="27"/>
        <v>0</v>
      </c>
      <c r="BI201" s="197">
        <f t="shared" si="28"/>
        <v>0</v>
      </c>
      <c r="BJ201" s="14" t="s">
        <v>85</v>
      </c>
      <c r="BK201" s="197">
        <f t="shared" si="29"/>
        <v>0</v>
      </c>
      <c r="BL201" s="14" t="s">
        <v>184</v>
      </c>
      <c r="BM201" s="196" t="s">
        <v>416</v>
      </c>
    </row>
    <row r="202" spans="1:65" s="2" customFormat="1" ht="24.15" customHeight="1">
      <c r="A202" s="31"/>
      <c r="B202" s="32"/>
      <c r="C202" s="198" t="s">
        <v>417</v>
      </c>
      <c r="D202" s="198" t="s">
        <v>187</v>
      </c>
      <c r="E202" s="199" t="s">
        <v>418</v>
      </c>
      <c r="F202" s="200" t="s">
        <v>419</v>
      </c>
      <c r="G202" s="201" t="s">
        <v>376</v>
      </c>
      <c r="H202" s="202">
        <v>1</v>
      </c>
      <c r="I202" s="203"/>
      <c r="J202" s="204">
        <f t="shared" si="20"/>
        <v>0</v>
      </c>
      <c r="K202" s="205"/>
      <c r="L202" s="206"/>
      <c r="M202" s="207" t="s">
        <v>1</v>
      </c>
      <c r="N202" s="208" t="s">
        <v>42</v>
      </c>
      <c r="O202" s="68"/>
      <c r="P202" s="194">
        <f t="shared" si="21"/>
        <v>0</v>
      </c>
      <c r="Q202" s="194">
        <v>0</v>
      </c>
      <c r="R202" s="194">
        <f t="shared" si="22"/>
        <v>0</v>
      </c>
      <c r="S202" s="194">
        <v>0</v>
      </c>
      <c r="T202" s="195">
        <f t="shared" si="2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6" t="s">
        <v>190</v>
      </c>
      <c r="AT202" s="196" t="s">
        <v>187</v>
      </c>
      <c r="AU202" s="196" t="s">
        <v>87</v>
      </c>
      <c r="AY202" s="14" t="s">
        <v>137</v>
      </c>
      <c r="BE202" s="197">
        <f t="shared" si="24"/>
        <v>0</v>
      </c>
      <c r="BF202" s="197">
        <f t="shared" si="25"/>
        <v>0</v>
      </c>
      <c r="BG202" s="197">
        <f t="shared" si="26"/>
        <v>0</v>
      </c>
      <c r="BH202" s="197">
        <f t="shared" si="27"/>
        <v>0</v>
      </c>
      <c r="BI202" s="197">
        <f t="shared" si="28"/>
        <v>0</v>
      </c>
      <c r="BJ202" s="14" t="s">
        <v>85</v>
      </c>
      <c r="BK202" s="197">
        <f t="shared" si="29"/>
        <v>0</v>
      </c>
      <c r="BL202" s="14" t="s">
        <v>184</v>
      </c>
      <c r="BM202" s="196" t="s">
        <v>420</v>
      </c>
    </row>
    <row r="203" spans="1:65" s="2" customFormat="1" ht="24.15" customHeight="1">
      <c r="A203" s="31"/>
      <c r="B203" s="32"/>
      <c r="C203" s="184" t="s">
        <v>421</v>
      </c>
      <c r="D203" s="184" t="s">
        <v>140</v>
      </c>
      <c r="E203" s="185" t="s">
        <v>422</v>
      </c>
      <c r="F203" s="186" t="s">
        <v>423</v>
      </c>
      <c r="G203" s="187" t="s">
        <v>381</v>
      </c>
      <c r="H203" s="209"/>
      <c r="I203" s="189"/>
      <c r="J203" s="190">
        <f t="shared" si="20"/>
        <v>0</v>
      </c>
      <c r="K203" s="191"/>
      <c r="L203" s="36"/>
      <c r="M203" s="192" t="s">
        <v>1</v>
      </c>
      <c r="N203" s="193" t="s">
        <v>42</v>
      </c>
      <c r="O203" s="68"/>
      <c r="P203" s="194">
        <f t="shared" si="21"/>
        <v>0</v>
      </c>
      <c r="Q203" s="194">
        <v>0</v>
      </c>
      <c r="R203" s="194">
        <f t="shared" si="22"/>
        <v>0</v>
      </c>
      <c r="S203" s="194">
        <v>0</v>
      </c>
      <c r="T203" s="195">
        <f t="shared" si="2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6" t="s">
        <v>184</v>
      </c>
      <c r="AT203" s="196" t="s">
        <v>140</v>
      </c>
      <c r="AU203" s="196" t="s">
        <v>87</v>
      </c>
      <c r="AY203" s="14" t="s">
        <v>137</v>
      </c>
      <c r="BE203" s="197">
        <f t="shared" si="24"/>
        <v>0</v>
      </c>
      <c r="BF203" s="197">
        <f t="shared" si="25"/>
        <v>0</v>
      </c>
      <c r="BG203" s="197">
        <f t="shared" si="26"/>
        <v>0</v>
      </c>
      <c r="BH203" s="197">
        <f t="shared" si="27"/>
        <v>0</v>
      </c>
      <c r="BI203" s="197">
        <f t="shared" si="28"/>
        <v>0</v>
      </c>
      <c r="BJ203" s="14" t="s">
        <v>85</v>
      </c>
      <c r="BK203" s="197">
        <f t="shared" si="29"/>
        <v>0</v>
      </c>
      <c r="BL203" s="14" t="s">
        <v>184</v>
      </c>
      <c r="BM203" s="196" t="s">
        <v>424</v>
      </c>
    </row>
    <row r="204" spans="1:65" s="12" customFormat="1" ht="22.75" customHeight="1">
      <c r="B204" s="168"/>
      <c r="C204" s="169"/>
      <c r="D204" s="170" t="s">
        <v>76</v>
      </c>
      <c r="E204" s="182" t="s">
        <v>425</v>
      </c>
      <c r="F204" s="182" t="s">
        <v>426</v>
      </c>
      <c r="G204" s="169"/>
      <c r="H204" s="169"/>
      <c r="I204" s="172"/>
      <c r="J204" s="183">
        <f>BK204</f>
        <v>0</v>
      </c>
      <c r="K204" s="169"/>
      <c r="L204" s="174"/>
      <c r="M204" s="175"/>
      <c r="N204" s="176"/>
      <c r="O204" s="176"/>
      <c r="P204" s="177">
        <f>SUM(P205:P211)</f>
        <v>0</v>
      </c>
      <c r="Q204" s="176"/>
      <c r="R204" s="177">
        <f>SUM(R205:R211)</f>
        <v>0</v>
      </c>
      <c r="S204" s="176"/>
      <c r="T204" s="178">
        <f>SUM(T205:T211)</f>
        <v>0</v>
      </c>
      <c r="AR204" s="179" t="s">
        <v>87</v>
      </c>
      <c r="AT204" s="180" t="s">
        <v>76</v>
      </c>
      <c r="AU204" s="180" t="s">
        <v>85</v>
      </c>
      <c r="AY204" s="179" t="s">
        <v>137</v>
      </c>
      <c r="BK204" s="181">
        <f>SUM(BK205:BK211)</f>
        <v>0</v>
      </c>
    </row>
    <row r="205" spans="1:65" s="2" customFormat="1" ht="21.75" customHeight="1">
      <c r="A205" s="31"/>
      <c r="B205" s="32"/>
      <c r="C205" s="184" t="s">
        <v>427</v>
      </c>
      <c r="D205" s="184" t="s">
        <v>140</v>
      </c>
      <c r="E205" s="185" t="s">
        <v>428</v>
      </c>
      <c r="F205" s="186" t="s">
        <v>429</v>
      </c>
      <c r="G205" s="187" t="s">
        <v>161</v>
      </c>
      <c r="H205" s="188">
        <v>3010</v>
      </c>
      <c r="I205" s="189"/>
      <c r="J205" s="190">
        <f t="shared" ref="J205:J211" si="30">ROUND(I205*H205,2)</f>
        <v>0</v>
      </c>
      <c r="K205" s="191"/>
      <c r="L205" s="36"/>
      <c r="M205" s="192" t="s">
        <v>1</v>
      </c>
      <c r="N205" s="193" t="s">
        <v>42</v>
      </c>
      <c r="O205" s="68"/>
      <c r="P205" s="194">
        <f t="shared" ref="P205:P211" si="31">O205*H205</f>
        <v>0</v>
      </c>
      <c r="Q205" s="194">
        <v>0</v>
      </c>
      <c r="R205" s="194">
        <f t="shared" ref="R205:R211" si="32">Q205*H205</f>
        <v>0</v>
      </c>
      <c r="S205" s="194">
        <v>0</v>
      </c>
      <c r="T205" s="195">
        <f t="shared" ref="T205:T211" si="33"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96" t="s">
        <v>184</v>
      </c>
      <c r="AT205" s="196" t="s">
        <v>140</v>
      </c>
      <c r="AU205" s="196" t="s">
        <v>87</v>
      </c>
      <c r="AY205" s="14" t="s">
        <v>137</v>
      </c>
      <c r="BE205" s="197">
        <f t="shared" ref="BE205:BE211" si="34">IF(N205="základní",J205,0)</f>
        <v>0</v>
      </c>
      <c r="BF205" s="197">
        <f t="shared" ref="BF205:BF211" si="35">IF(N205="snížená",J205,0)</f>
        <v>0</v>
      </c>
      <c r="BG205" s="197">
        <f t="shared" ref="BG205:BG211" si="36">IF(N205="zákl. přenesená",J205,0)</f>
        <v>0</v>
      </c>
      <c r="BH205" s="197">
        <f t="shared" ref="BH205:BH211" si="37">IF(N205="sníž. přenesená",J205,0)</f>
        <v>0</v>
      </c>
      <c r="BI205" s="197">
        <f t="shared" ref="BI205:BI211" si="38">IF(N205="nulová",J205,0)</f>
        <v>0</v>
      </c>
      <c r="BJ205" s="14" t="s">
        <v>85</v>
      </c>
      <c r="BK205" s="197">
        <f t="shared" ref="BK205:BK211" si="39">ROUND(I205*H205,2)</f>
        <v>0</v>
      </c>
      <c r="BL205" s="14" t="s">
        <v>184</v>
      </c>
      <c r="BM205" s="196" t="s">
        <v>430</v>
      </c>
    </row>
    <row r="206" spans="1:65" s="2" customFormat="1" ht="24.15" customHeight="1">
      <c r="A206" s="31"/>
      <c r="B206" s="32"/>
      <c r="C206" s="198" t="s">
        <v>431</v>
      </c>
      <c r="D206" s="198" t="s">
        <v>187</v>
      </c>
      <c r="E206" s="199" t="s">
        <v>432</v>
      </c>
      <c r="F206" s="200" t="s">
        <v>433</v>
      </c>
      <c r="G206" s="201" t="s">
        <v>161</v>
      </c>
      <c r="H206" s="202">
        <v>3010</v>
      </c>
      <c r="I206" s="203"/>
      <c r="J206" s="204">
        <f t="shared" si="30"/>
        <v>0</v>
      </c>
      <c r="K206" s="205"/>
      <c r="L206" s="206"/>
      <c r="M206" s="207" t="s">
        <v>1</v>
      </c>
      <c r="N206" s="208" t="s">
        <v>42</v>
      </c>
      <c r="O206" s="68"/>
      <c r="P206" s="194">
        <f t="shared" si="31"/>
        <v>0</v>
      </c>
      <c r="Q206" s="194">
        <v>0</v>
      </c>
      <c r="R206" s="194">
        <f t="shared" si="32"/>
        <v>0</v>
      </c>
      <c r="S206" s="194">
        <v>0</v>
      </c>
      <c r="T206" s="195">
        <f t="shared" si="3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6" t="s">
        <v>190</v>
      </c>
      <c r="AT206" s="196" t="s">
        <v>187</v>
      </c>
      <c r="AU206" s="196" t="s">
        <v>87</v>
      </c>
      <c r="AY206" s="14" t="s">
        <v>137</v>
      </c>
      <c r="BE206" s="197">
        <f t="shared" si="34"/>
        <v>0</v>
      </c>
      <c r="BF206" s="197">
        <f t="shared" si="35"/>
        <v>0</v>
      </c>
      <c r="BG206" s="197">
        <f t="shared" si="36"/>
        <v>0</v>
      </c>
      <c r="BH206" s="197">
        <f t="shared" si="37"/>
        <v>0</v>
      </c>
      <c r="BI206" s="197">
        <f t="shared" si="38"/>
        <v>0</v>
      </c>
      <c r="BJ206" s="14" t="s">
        <v>85</v>
      </c>
      <c r="BK206" s="197">
        <f t="shared" si="39"/>
        <v>0</v>
      </c>
      <c r="BL206" s="14" t="s">
        <v>184</v>
      </c>
      <c r="BM206" s="196" t="s">
        <v>434</v>
      </c>
    </row>
    <row r="207" spans="1:65" s="2" customFormat="1" ht="16.5" customHeight="1">
      <c r="A207" s="31"/>
      <c r="B207" s="32"/>
      <c r="C207" s="184" t="s">
        <v>435</v>
      </c>
      <c r="D207" s="184" t="s">
        <v>140</v>
      </c>
      <c r="E207" s="185" t="s">
        <v>436</v>
      </c>
      <c r="F207" s="186" t="s">
        <v>437</v>
      </c>
      <c r="G207" s="187" t="s">
        <v>143</v>
      </c>
      <c r="H207" s="188">
        <v>1</v>
      </c>
      <c r="I207" s="189"/>
      <c r="J207" s="190">
        <f t="shared" si="30"/>
        <v>0</v>
      </c>
      <c r="K207" s="191"/>
      <c r="L207" s="36"/>
      <c r="M207" s="192" t="s">
        <v>1</v>
      </c>
      <c r="N207" s="193" t="s">
        <v>42</v>
      </c>
      <c r="O207" s="68"/>
      <c r="P207" s="194">
        <f t="shared" si="31"/>
        <v>0</v>
      </c>
      <c r="Q207" s="194">
        <v>0</v>
      </c>
      <c r="R207" s="194">
        <f t="shared" si="32"/>
        <v>0</v>
      </c>
      <c r="S207" s="194">
        <v>0</v>
      </c>
      <c r="T207" s="195">
        <f t="shared" si="3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6" t="s">
        <v>184</v>
      </c>
      <c r="AT207" s="196" t="s">
        <v>140</v>
      </c>
      <c r="AU207" s="196" t="s">
        <v>87</v>
      </c>
      <c r="AY207" s="14" t="s">
        <v>137</v>
      </c>
      <c r="BE207" s="197">
        <f t="shared" si="34"/>
        <v>0</v>
      </c>
      <c r="BF207" s="197">
        <f t="shared" si="35"/>
        <v>0</v>
      </c>
      <c r="BG207" s="197">
        <f t="shared" si="36"/>
        <v>0</v>
      </c>
      <c r="BH207" s="197">
        <f t="shared" si="37"/>
        <v>0</v>
      </c>
      <c r="BI207" s="197">
        <f t="shared" si="38"/>
        <v>0</v>
      </c>
      <c r="BJ207" s="14" t="s">
        <v>85</v>
      </c>
      <c r="BK207" s="197">
        <f t="shared" si="39"/>
        <v>0</v>
      </c>
      <c r="BL207" s="14" t="s">
        <v>184</v>
      </c>
      <c r="BM207" s="196" t="s">
        <v>438</v>
      </c>
    </row>
    <row r="208" spans="1:65" s="2" customFormat="1" ht="16.5" customHeight="1">
      <c r="A208" s="31"/>
      <c r="B208" s="32"/>
      <c r="C208" s="198" t="s">
        <v>439</v>
      </c>
      <c r="D208" s="198" t="s">
        <v>187</v>
      </c>
      <c r="E208" s="199" t="s">
        <v>440</v>
      </c>
      <c r="F208" s="200" t="s">
        <v>441</v>
      </c>
      <c r="G208" s="201" t="s">
        <v>143</v>
      </c>
      <c r="H208" s="202">
        <v>1</v>
      </c>
      <c r="I208" s="203"/>
      <c r="J208" s="204">
        <f t="shared" si="30"/>
        <v>0</v>
      </c>
      <c r="K208" s="205"/>
      <c r="L208" s="206"/>
      <c r="M208" s="207" t="s">
        <v>1</v>
      </c>
      <c r="N208" s="208" t="s">
        <v>42</v>
      </c>
      <c r="O208" s="68"/>
      <c r="P208" s="194">
        <f t="shared" si="31"/>
        <v>0</v>
      </c>
      <c r="Q208" s="194">
        <v>0</v>
      </c>
      <c r="R208" s="194">
        <f t="shared" si="32"/>
        <v>0</v>
      </c>
      <c r="S208" s="194">
        <v>0</v>
      </c>
      <c r="T208" s="195">
        <f t="shared" si="3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6" t="s">
        <v>190</v>
      </c>
      <c r="AT208" s="196" t="s">
        <v>187</v>
      </c>
      <c r="AU208" s="196" t="s">
        <v>87</v>
      </c>
      <c r="AY208" s="14" t="s">
        <v>137</v>
      </c>
      <c r="BE208" s="197">
        <f t="shared" si="34"/>
        <v>0</v>
      </c>
      <c r="BF208" s="197">
        <f t="shared" si="35"/>
        <v>0</v>
      </c>
      <c r="BG208" s="197">
        <f t="shared" si="36"/>
        <v>0</v>
      </c>
      <c r="BH208" s="197">
        <f t="shared" si="37"/>
        <v>0</v>
      </c>
      <c r="BI208" s="197">
        <f t="shared" si="38"/>
        <v>0</v>
      </c>
      <c r="BJ208" s="14" t="s">
        <v>85</v>
      </c>
      <c r="BK208" s="197">
        <f t="shared" si="39"/>
        <v>0</v>
      </c>
      <c r="BL208" s="14" t="s">
        <v>184</v>
      </c>
      <c r="BM208" s="196" t="s">
        <v>442</v>
      </c>
    </row>
    <row r="209" spans="1:65" s="2" customFormat="1" ht="16.5" customHeight="1">
      <c r="A209" s="31"/>
      <c r="B209" s="32"/>
      <c r="C209" s="184" t="s">
        <v>443</v>
      </c>
      <c r="D209" s="184" t="s">
        <v>140</v>
      </c>
      <c r="E209" s="185" t="s">
        <v>444</v>
      </c>
      <c r="F209" s="186" t="s">
        <v>445</v>
      </c>
      <c r="G209" s="187" t="s">
        <v>143</v>
      </c>
      <c r="H209" s="188">
        <v>48</v>
      </c>
      <c r="I209" s="189"/>
      <c r="J209" s="190">
        <f t="shared" si="30"/>
        <v>0</v>
      </c>
      <c r="K209" s="191"/>
      <c r="L209" s="36"/>
      <c r="M209" s="192" t="s">
        <v>1</v>
      </c>
      <c r="N209" s="193" t="s">
        <v>42</v>
      </c>
      <c r="O209" s="68"/>
      <c r="P209" s="194">
        <f t="shared" si="31"/>
        <v>0</v>
      </c>
      <c r="Q209" s="194">
        <v>0</v>
      </c>
      <c r="R209" s="194">
        <f t="shared" si="32"/>
        <v>0</v>
      </c>
      <c r="S209" s="194">
        <v>0</v>
      </c>
      <c r="T209" s="195">
        <f t="shared" si="3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6" t="s">
        <v>184</v>
      </c>
      <c r="AT209" s="196" t="s">
        <v>140</v>
      </c>
      <c r="AU209" s="196" t="s">
        <v>87</v>
      </c>
      <c r="AY209" s="14" t="s">
        <v>137</v>
      </c>
      <c r="BE209" s="197">
        <f t="shared" si="34"/>
        <v>0</v>
      </c>
      <c r="BF209" s="197">
        <f t="shared" si="35"/>
        <v>0</v>
      </c>
      <c r="BG209" s="197">
        <f t="shared" si="36"/>
        <v>0</v>
      </c>
      <c r="BH209" s="197">
        <f t="shared" si="37"/>
        <v>0</v>
      </c>
      <c r="BI209" s="197">
        <f t="shared" si="38"/>
        <v>0</v>
      </c>
      <c r="BJ209" s="14" t="s">
        <v>85</v>
      </c>
      <c r="BK209" s="197">
        <f t="shared" si="39"/>
        <v>0</v>
      </c>
      <c r="BL209" s="14" t="s">
        <v>184</v>
      </c>
      <c r="BM209" s="196" t="s">
        <v>446</v>
      </c>
    </row>
    <row r="210" spans="1:65" s="2" customFormat="1" ht="21.75" customHeight="1">
      <c r="A210" s="31"/>
      <c r="B210" s="32"/>
      <c r="C210" s="198" t="s">
        <v>447</v>
      </c>
      <c r="D210" s="198" t="s">
        <v>187</v>
      </c>
      <c r="E210" s="199" t="s">
        <v>448</v>
      </c>
      <c r="F210" s="200" t="s">
        <v>449</v>
      </c>
      <c r="G210" s="201" t="s">
        <v>143</v>
      </c>
      <c r="H210" s="202">
        <v>48</v>
      </c>
      <c r="I210" s="203"/>
      <c r="J210" s="204">
        <f t="shared" si="30"/>
        <v>0</v>
      </c>
      <c r="K210" s="205"/>
      <c r="L210" s="206"/>
      <c r="M210" s="207" t="s">
        <v>1</v>
      </c>
      <c r="N210" s="208" t="s">
        <v>42</v>
      </c>
      <c r="O210" s="68"/>
      <c r="P210" s="194">
        <f t="shared" si="31"/>
        <v>0</v>
      </c>
      <c r="Q210" s="194">
        <v>0</v>
      </c>
      <c r="R210" s="194">
        <f t="shared" si="32"/>
        <v>0</v>
      </c>
      <c r="S210" s="194">
        <v>0</v>
      </c>
      <c r="T210" s="195">
        <f t="shared" si="3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6" t="s">
        <v>190</v>
      </c>
      <c r="AT210" s="196" t="s">
        <v>187</v>
      </c>
      <c r="AU210" s="196" t="s">
        <v>87</v>
      </c>
      <c r="AY210" s="14" t="s">
        <v>137</v>
      </c>
      <c r="BE210" s="197">
        <f t="shared" si="34"/>
        <v>0</v>
      </c>
      <c r="BF210" s="197">
        <f t="shared" si="35"/>
        <v>0</v>
      </c>
      <c r="BG210" s="197">
        <f t="shared" si="36"/>
        <v>0</v>
      </c>
      <c r="BH210" s="197">
        <f t="shared" si="37"/>
        <v>0</v>
      </c>
      <c r="BI210" s="197">
        <f t="shared" si="38"/>
        <v>0</v>
      </c>
      <c r="BJ210" s="14" t="s">
        <v>85</v>
      </c>
      <c r="BK210" s="197">
        <f t="shared" si="39"/>
        <v>0</v>
      </c>
      <c r="BL210" s="14" t="s">
        <v>184</v>
      </c>
      <c r="BM210" s="196" t="s">
        <v>450</v>
      </c>
    </row>
    <row r="211" spans="1:65" s="2" customFormat="1" ht="21.75" customHeight="1">
      <c r="A211" s="31"/>
      <c r="B211" s="32"/>
      <c r="C211" s="184" t="s">
        <v>451</v>
      </c>
      <c r="D211" s="184" t="s">
        <v>140</v>
      </c>
      <c r="E211" s="185" t="s">
        <v>452</v>
      </c>
      <c r="F211" s="186" t="s">
        <v>453</v>
      </c>
      <c r="G211" s="187" t="s">
        <v>143</v>
      </c>
      <c r="H211" s="188">
        <v>48</v>
      </c>
      <c r="I211" s="189"/>
      <c r="J211" s="190">
        <f t="shared" si="30"/>
        <v>0</v>
      </c>
      <c r="K211" s="191"/>
      <c r="L211" s="36"/>
      <c r="M211" s="192" t="s">
        <v>1</v>
      </c>
      <c r="N211" s="193" t="s">
        <v>42</v>
      </c>
      <c r="O211" s="68"/>
      <c r="P211" s="194">
        <f t="shared" si="31"/>
        <v>0</v>
      </c>
      <c r="Q211" s="194">
        <v>0</v>
      </c>
      <c r="R211" s="194">
        <f t="shared" si="32"/>
        <v>0</v>
      </c>
      <c r="S211" s="194">
        <v>0</v>
      </c>
      <c r="T211" s="195">
        <f t="shared" si="3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96" t="s">
        <v>184</v>
      </c>
      <c r="AT211" s="196" t="s">
        <v>140</v>
      </c>
      <c r="AU211" s="196" t="s">
        <v>87</v>
      </c>
      <c r="AY211" s="14" t="s">
        <v>137</v>
      </c>
      <c r="BE211" s="197">
        <f t="shared" si="34"/>
        <v>0</v>
      </c>
      <c r="BF211" s="197">
        <f t="shared" si="35"/>
        <v>0</v>
      </c>
      <c r="BG211" s="197">
        <f t="shared" si="36"/>
        <v>0</v>
      </c>
      <c r="BH211" s="197">
        <f t="shared" si="37"/>
        <v>0</v>
      </c>
      <c r="BI211" s="197">
        <f t="shared" si="38"/>
        <v>0</v>
      </c>
      <c r="BJ211" s="14" t="s">
        <v>85</v>
      </c>
      <c r="BK211" s="197">
        <f t="shared" si="39"/>
        <v>0</v>
      </c>
      <c r="BL211" s="14" t="s">
        <v>184</v>
      </c>
      <c r="BM211" s="196" t="s">
        <v>454</v>
      </c>
    </row>
    <row r="212" spans="1:65" s="12" customFormat="1" ht="22.75" customHeight="1">
      <c r="B212" s="168"/>
      <c r="C212" s="169"/>
      <c r="D212" s="170" t="s">
        <v>76</v>
      </c>
      <c r="E212" s="182" t="s">
        <v>455</v>
      </c>
      <c r="F212" s="182" t="s">
        <v>456</v>
      </c>
      <c r="G212" s="169"/>
      <c r="H212" s="169"/>
      <c r="I212" s="172"/>
      <c r="J212" s="183">
        <f>BK212</f>
        <v>0</v>
      </c>
      <c r="K212" s="169"/>
      <c r="L212" s="174"/>
      <c r="M212" s="175"/>
      <c r="N212" s="176"/>
      <c r="O212" s="176"/>
      <c r="P212" s="177">
        <f>P213</f>
        <v>0</v>
      </c>
      <c r="Q212" s="176"/>
      <c r="R212" s="177">
        <f>R213</f>
        <v>0</v>
      </c>
      <c r="S212" s="176"/>
      <c r="T212" s="178">
        <f>T213</f>
        <v>0</v>
      </c>
      <c r="AR212" s="179" t="s">
        <v>144</v>
      </c>
      <c r="AT212" s="180" t="s">
        <v>76</v>
      </c>
      <c r="AU212" s="180" t="s">
        <v>85</v>
      </c>
      <c r="AY212" s="179" t="s">
        <v>137</v>
      </c>
      <c r="BK212" s="181">
        <f>BK213</f>
        <v>0</v>
      </c>
    </row>
    <row r="213" spans="1:65" s="2" customFormat="1" ht="16.5" customHeight="1">
      <c r="A213" s="31"/>
      <c r="B213" s="32"/>
      <c r="C213" s="184" t="s">
        <v>457</v>
      </c>
      <c r="D213" s="184" t="s">
        <v>140</v>
      </c>
      <c r="E213" s="185" t="s">
        <v>458</v>
      </c>
      <c r="F213" s="186" t="s">
        <v>459</v>
      </c>
      <c r="G213" s="187" t="s">
        <v>460</v>
      </c>
      <c r="H213" s="188">
        <v>140</v>
      </c>
      <c r="I213" s="189"/>
      <c r="J213" s="190">
        <f>ROUND(I213*H213,2)</f>
        <v>0</v>
      </c>
      <c r="K213" s="191"/>
      <c r="L213" s="36"/>
      <c r="M213" s="192" t="s">
        <v>1</v>
      </c>
      <c r="N213" s="193" t="s">
        <v>42</v>
      </c>
      <c r="O213" s="68"/>
      <c r="P213" s="194">
        <f>O213*H213</f>
        <v>0</v>
      </c>
      <c r="Q213" s="194">
        <v>0</v>
      </c>
      <c r="R213" s="194">
        <f>Q213*H213</f>
        <v>0</v>
      </c>
      <c r="S213" s="194">
        <v>0</v>
      </c>
      <c r="T213" s="195">
        <f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6" t="s">
        <v>461</v>
      </c>
      <c r="AT213" s="196" t="s">
        <v>140</v>
      </c>
      <c r="AU213" s="196" t="s">
        <v>87</v>
      </c>
      <c r="AY213" s="14" t="s">
        <v>137</v>
      </c>
      <c r="BE213" s="197">
        <f>IF(N213="základní",J213,0)</f>
        <v>0</v>
      </c>
      <c r="BF213" s="197">
        <f>IF(N213="snížená",J213,0)</f>
        <v>0</v>
      </c>
      <c r="BG213" s="197">
        <f>IF(N213="zákl. přenesená",J213,0)</f>
        <v>0</v>
      </c>
      <c r="BH213" s="197">
        <f>IF(N213="sníž. přenesená",J213,0)</f>
        <v>0</v>
      </c>
      <c r="BI213" s="197">
        <f>IF(N213="nulová",J213,0)</f>
        <v>0</v>
      </c>
      <c r="BJ213" s="14" t="s">
        <v>85</v>
      </c>
      <c r="BK213" s="197">
        <f>ROUND(I213*H213,2)</f>
        <v>0</v>
      </c>
      <c r="BL213" s="14" t="s">
        <v>461</v>
      </c>
      <c r="BM213" s="196" t="s">
        <v>462</v>
      </c>
    </row>
    <row r="214" spans="1:65" s="12" customFormat="1" ht="22.75" customHeight="1">
      <c r="B214" s="168"/>
      <c r="C214" s="169"/>
      <c r="D214" s="170" t="s">
        <v>76</v>
      </c>
      <c r="E214" s="182" t="s">
        <v>463</v>
      </c>
      <c r="F214" s="182" t="s">
        <v>464</v>
      </c>
      <c r="G214" s="169"/>
      <c r="H214" s="169"/>
      <c r="I214" s="172"/>
      <c r="J214" s="183">
        <f>BK214</f>
        <v>0</v>
      </c>
      <c r="K214" s="169"/>
      <c r="L214" s="174"/>
      <c r="M214" s="175"/>
      <c r="N214" s="176"/>
      <c r="O214" s="176"/>
      <c r="P214" s="177">
        <f>SUM(P215:P219)</f>
        <v>0</v>
      </c>
      <c r="Q214" s="176"/>
      <c r="R214" s="177">
        <f>SUM(R215:R219)</f>
        <v>0</v>
      </c>
      <c r="S214" s="176"/>
      <c r="T214" s="178">
        <f>SUM(T215:T219)</f>
        <v>0</v>
      </c>
      <c r="AR214" s="179" t="s">
        <v>165</v>
      </c>
      <c r="AT214" s="180" t="s">
        <v>76</v>
      </c>
      <c r="AU214" s="180" t="s">
        <v>85</v>
      </c>
      <c r="AY214" s="179" t="s">
        <v>137</v>
      </c>
      <c r="BK214" s="181">
        <f>SUM(BK215:BK219)</f>
        <v>0</v>
      </c>
    </row>
    <row r="215" spans="1:65" s="2" customFormat="1" ht="16.5" customHeight="1">
      <c r="A215" s="31"/>
      <c r="B215" s="32"/>
      <c r="C215" s="184" t="s">
        <v>465</v>
      </c>
      <c r="D215" s="184" t="s">
        <v>140</v>
      </c>
      <c r="E215" s="185" t="s">
        <v>466</v>
      </c>
      <c r="F215" s="186" t="s">
        <v>467</v>
      </c>
      <c r="G215" s="187" t="s">
        <v>376</v>
      </c>
      <c r="H215" s="188">
        <v>1</v>
      </c>
      <c r="I215" s="189"/>
      <c r="J215" s="190">
        <f>ROUND(I215*H215,2)</f>
        <v>0</v>
      </c>
      <c r="K215" s="191"/>
      <c r="L215" s="36"/>
      <c r="M215" s="192" t="s">
        <v>1</v>
      </c>
      <c r="N215" s="193" t="s">
        <v>42</v>
      </c>
      <c r="O215" s="68"/>
      <c r="P215" s="194">
        <f>O215*H215</f>
        <v>0</v>
      </c>
      <c r="Q215" s="194">
        <v>0</v>
      </c>
      <c r="R215" s="194">
        <f>Q215*H215</f>
        <v>0</v>
      </c>
      <c r="S215" s="194">
        <v>0</v>
      </c>
      <c r="T215" s="195">
        <f>S215*H215</f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6" t="s">
        <v>468</v>
      </c>
      <c r="AT215" s="196" t="s">
        <v>140</v>
      </c>
      <c r="AU215" s="196" t="s">
        <v>87</v>
      </c>
      <c r="AY215" s="14" t="s">
        <v>137</v>
      </c>
      <c r="BE215" s="197">
        <f>IF(N215="základní",J215,0)</f>
        <v>0</v>
      </c>
      <c r="BF215" s="197">
        <f>IF(N215="snížená",J215,0)</f>
        <v>0</v>
      </c>
      <c r="BG215" s="197">
        <f>IF(N215="zákl. přenesená",J215,0)</f>
        <v>0</v>
      </c>
      <c r="BH215" s="197">
        <f>IF(N215="sníž. přenesená",J215,0)</f>
        <v>0</v>
      </c>
      <c r="BI215" s="197">
        <f>IF(N215="nulová",J215,0)</f>
        <v>0</v>
      </c>
      <c r="BJ215" s="14" t="s">
        <v>85</v>
      </c>
      <c r="BK215" s="197">
        <f>ROUND(I215*H215,2)</f>
        <v>0</v>
      </c>
      <c r="BL215" s="14" t="s">
        <v>468</v>
      </c>
      <c r="BM215" s="196" t="s">
        <v>469</v>
      </c>
    </row>
    <row r="216" spans="1:65" s="2" customFormat="1" ht="16.5" customHeight="1">
      <c r="A216" s="31"/>
      <c r="B216" s="32"/>
      <c r="C216" s="184" t="s">
        <v>470</v>
      </c>
      <c r="D216" s="184" t="s">
        <v>140</v>
      </c>
      <c r="E216" s="185" t="s">
        <v>471</v>
      </c>
      <c r="F216" s="186" t="s">
        <v>472</v>
      </c>
      <c r="G216" s="187" t="s">
        <v>376</v>
      </c>
      <c r="H216" s="188">
        <v>1</v>
      </c>
      <c r="I216" s="189"/>
      <c r="J216" s="190">
        <f>ROUND(I216*H216,2)</f>
        <v>0</v>
      </c>
      <c r="K216" s="191"/>
      <c r="L216" s="36"/>
      <c r="M216" s="192" t="s">
        <v>1</v>
      </c>
      <c r="N216" s="193" t="s">
        <v>42</v>
      </c>
      <c r="O216" s="68"/>
      <c r="P216" s="194">
        <f>O216*H216</f>
        <v>0</v>
      </c>
      <c r="Q216" s="194">
        <v>0</v>
      </c>
      <c r="R216" s="194">
        <f>Q216*H216</f>
        <v>0</v>
      </c>
      <c r="S216" s="194">
        <v>0</v>
      </c>
      <c r="T216" s="195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96" t="s">
        <v>468</v>
      </c>
      <c r="AT216" s="196" t="s">
        <v>140</v>
      </c>
      <c r="AU216" s="196" t="s">
        <v>87</v>
      </c>
      <c r="AY216" s="14" t="s">
        <v>137</v>
      </c>
      <c r="BE216" s="197">
        <f>IF(N216="základní",J216,0)</f>
        <v>0</v>
      </c>
      <c r="BF216" s="197">
        <f>IF(N216="snížená",J216,0)</f>
        <v>0</v>
      </c>
      <c r="BG216" s="197">
        <f>IF(N216="zákl. přenesená",J216,0)</f>
        <v>0</v>
      </c>
      <c r="BH216" s="197">
        <f>IF(N216="sníž. přenesená",J216,0)</f>
        <v>0</v>
      </c>
      <c r="BI216" s="197">
        <f>IF(N216="nulová",J216,0)</f>
        <v>0</v>
      </c>
      <c r="BJ216" s="14" t="s">
        <v>85</v>
      </c>
      <c r="BK216" s="197">
        <f>ROUND(I216*H216,2)</f>
        <v>0</v>
      </c>
      <c r="BL216" s="14" t="s">
        <v>468</v>
      </c>
      <c r="BM216" s="196" t="s">
        <v>473</v>
      </c>
    </row>
    <row r="217" spans="1:65" s="2" customFormat="1" ht="16.5" customHeight="1">
      <c r="A217" s="31"/>
      <c r="B217" s="32"/>
      <c r="C217" s="184" t="s">
        <v>474</v>
      </c>
      <c r="D217" s="184" t="s">
        <v>140</v>
      </c>
      <c r="E217" s="185" t="s">
        <v>475</v>
      </c>
      <c r="F217" s="186" t="s">
        <v>476</v>
      </c>
      <c r="G217" s="187" t="s">
        <v>460</v>
      </c>
      <c r="H217" s="188">
        <v>16</v>
      </c>
      <c r="I217" s="189"/>
      <c r="J217" s="190">
        <f>ROUND(I217*H217,2)</f>
        <v>0</v>
      </c>
      <c r="K217" s="191"/>
      <c r="L217" s="36"/>
      <c r="M217" s="192" t="s">
        <v>1</v>
      </c>
      <c r="N217" s="193" t="s">
        <v>42</v>
      </c>
      <c r="O217" s="68"/>
      <c r="P217" s="194">
        <f>O217*H217</f>
        <v>0</v>
      </c>
      <c r="Q217" s="194">
        <v>0</v>
      </c>
      <c r="R217" s="194">
        <f>Q217*H217</f>
        <v>0</v>
      </c>
      <c r="S217" s="194">
        <v>0</v>
      </c>
      <c r="T217" s="195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96" t="s">
        <v>468</v>
      </c>
      <c r="AT217" s="196" t="s">
        <v>140</v>
      </c>
      <c r="AU217" s="196" t="s">
        <v>87</v>
      </c>
      <c r="AY217" s="14" t="s">
        <v>137</v>
      </c>
      <c r="BE217" s="197">
        <f>IF(N217="základní",J217,0)</f>
        <v>0</v>
      </c>
      <c r="BF217" s="197">
        <f>IF(N217="snížená",J217,0)</f>
        <v>0</v>
      </c>
      <c r="BG217" s="197">
        <f>IF(N217="zákl. přenesená",J217,0)</f>
        <v>0</v>
      </c>
      <c r="BH217" s="197">
        <f>IF(N217="sníž. přenesená",J217,0)</f>
        <v>0</v>
      </c>
      <c r="BI217" s="197">
        <f>IF(N217="nulová",J217,0)</f>
        <v>0</v>
      </c>
      <c r="BJ217" s="14" t="s">
        <v>85</v>
      </c>
      <c r="BK217" s="197">
        <f>ROUND(I217*H217,2)</f>
        <v>0</v>
      </c>
      <c r="BL217" s="14" t="s">
        <v>468</v>
      </c>
      <c r="BM217" s="196" t="s">
        <v>477</v>
      </c>
    </row>
    <row r="218" spans="1:65" s="2" customFormat="1" ht="16.5" customHeight="1">
      <c r="A218" s="31"/>
      <c r="B218" s="32"/>
      <c r="C218" s="184" t="s">
        <v>478</v>
      </c>
      <c r="D218" s="184" t="s">
        <v>140</v>
      </c>
      <c r="E218" s="185" t="s">
        <v>479</v>
      </c>
      <c r="F218" s="186" t="s">
        <v>480</v>
      </c>
      <c r="G218" s="187" t="s">
        <v>460</v>
      </c>
      <c r="H218" s="188">
        <v>30</v>
      </c>
      <c r="I218" s="189"/>
      <c r="J218" s="190">
        <f>ROUND(I218*H218,2)</f>
        <v>0</v>
      </c>
      <c r="K218" s="191"/>
      <c r="L218" s="36"/>
      <c r="M218" s="192" t="s">
        <v>1</v>
      </c>
      <c r="N218" s="193" t="s">
        <v>42</v>
      </c>
      <c r="O218" s="68"/>
      <c r="P218" s="194">
        <f>O218*H218</f>
        <v>0</v>
      </c>
      <c r="Q218" s="194">
        <v>0</v>
      </c>
      <c r="R218" s="194">
        <f>Q218*H218</f>
        <v>0</v>
      </c>
      <c r="S218" s="194">
        <v>0</v>
      </c>
      <c r="T218" s="195">
        <f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6" t="s">
        <v>468</v>
      </c>
      <c r="AT218" s="196" t="s">
        <v>140</v>
      </c>
      <c r="AU218" s="196" t="s">
        <v>87</v>
      </c>
      <c r="AY218" s="14" t="s">
        <v>137</v>
      </c>
      <c r="BE218" s="197">
        <f>IF(N218="základní",J218,0)</f>
        <v>0</v>
      </c>
      <c r="BF218" s="197">
        <f>IF(N218="snížená",J218,0)</f>
        <v>0</v>
      </c>
      <c r="BG218" s="197">
        <f>IF(N218="zákl. přenesená",J218,0)</f>
        <v>0</v>
      </c>
      <c r="BH218" s="197">
        <f>IF(N218="sníž. přenesená",J218,0)</f>
        <v>0</v>
      </c>
      <c r="BI218" s="197">
        <f>IF(N218="nulová",J218,0)</f>
        <v>0</v>
      </c>
      <c r="BJ218" s="14" t="s">
        <v>85</v>
      </c>
      <c r="BK218" s="197">
        <f>ROUND(I218*H218,2)</f>
        <v>0</v>
      </c>
      <c r="BL218" s="14" t="s">
        <v>468</v>
      </c>
      <c r="BM218" s="196" t="s">
        <v>481</v>
      </c>
    </row>
    <row r="219" spans="1:65" s="2" customFormat="1" ht="16.5" customHeight="1">
      <c r="A219" s="31"/>
      <c r="B219" s="32"/>
      <c r="C219" s="184" t="s">
        <v>482</v>
      </c>
      <c r="D219" s="184" t="s">
        <v>140</v>
      </c>
      <c r="E219" s="185" t="s">
        <v>483</v>
      </c>
      <c r="F219" s="186" t="s">
        <v>484</v>
      </c>
      <c r="G219" s="187" t="s">
        <v>485</v>
      </c>
      <c r="H219" s="188">
        <v>1200</v>
      </c>
      <c r="I219" s="189"/>
      <c r="J219" s="190">
        <f>ROUND(I219*H219,2)</f>
        <v>0</v>
      </c>
      <c r="K219" s="191"/>
      <c r="L219" s="36"/>
      <c r="M219" s="210" t="s">
        <v>1</v>
      </c>
      <c r="N219" s="211" t="s">
        <v>42</v>
      </c>
      <c r="O219" s="212"/>
      <c r="P219" s="213">
        <f>O219*H219</f>
        <v>0</v>
      </c>
      <c r="Q219" s="213">
        <v>0</v>
      </c>
      <c r="R219" s="213">
        <f>Q219*H219</f>
        <v>0</v>
      </c>
      <c r="S219" s="213">
        <v>0</v>
      </c>
      <c r="T219" s="214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96" t="s">
        <v>468</v>
      </c>
      <c r="AT219" s="196" t="s">
        <v>140</v>
      </c>
      <c r="AU219" s="196" t="s">
        <v>87</v>
      </c>
      <c r="AY219" s="14" t="s">
        <v>137</v>
      </c>
      <c r="BE219" s="197">
        <f>IF(N219="základní",J219,0)</f>
        <v>0</v>
      </c>
      <c r="BF219" s="197">
        <f>IF(N219="snížená",J219,0)</f>
        <v>0</v>
      </c>
      <c r="BG219" s="197">
        <f>IF(N219="zákl. přenesená",J219,0)</f>
        <v>0</v>
      </c>
      <c r="BH219" s="197">
        <f>IF(N219="sníž. přenesená",J219,0)</f>
        <v>0</v>
      </c>
      <c r="BI219" s="197">
        <f>IF(N219="nulová",J219,0)</f>
        <v>0</v>
      </c>
      <c r="BJ219" s="14" t="s">
        <v>85</v>
      </c>
      <c r="BK219" s="197">
        <f>ROUND(I219*H219,2)</f>
        <v>0</v>
      </c>
      <c r="BL219" s="14" t="s">
        <v>468</v>
      </c>
      <c r="BM219" s="196" t="s">
        <v>486</v>
      </c>
    </row>
    <row r="220" spans="1:65" s="2" customFormat="1" ht="7" customHeight="1">
      <c r="A220" s="31"/>
      <c r="B220" s="51"/>
      <c r="C220" s="52"/>
      <c r="D220" s="52"/>
      <c r="E220" s="52"/>
      <c r="F220" s="52"/>
      <c r="G220" s="52"/>
      <c r="H220" s="52"/>
      <c r="I220" s="52"/>
      <c r="J220" s="52"/>
      <c r="K220" s="52"/>
      <c r="L220" s="36"/>
      <c r="M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</row>
  </sheetData>
  <sheetProtection algorithmName="SHA-512" hashValue="mhutnPBUWaVb4fUZTFAkD7xWgkxFO+0lnsy1om8skw7/dP2p+64Hs3xvfgYYIz1mPU9xcF6D2Cu7U4h/HP0Ncw==" saltValue="8EqOhet04FSovR3FLTlb0tNOyc3+XM77IW7UuY8ZQgnEH7g5qHeZhAtEVZZVDTo1qXEs/6tC1756wsJgk5qnSg==" spinCount="100000" sheet="1" objects="1" scenarios="1" formatColumns="0" formatRows="0" autoFilter="0"/>
  <autoFilter ref="C126:K219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93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90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87</v>
      </c>
    </row>
    <row r="4" spans="1:46" s="1" customFormat="1" ht="25" customHeight="1">
      <c r="B4" s="17"/>
      <c r="D4" s="107" t="s">
        <v>103</v>
      </c>
      <c r="L4" s="17"/>
      <c r="M4" s="108" t="s">
        <v>10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26.25" customHeight="1">
      <c r="B7" s="17"/>
      <c r="E7" s="264" t="str">
        <f>'Rekapitulace stavby'!K6</f>
        <v>Udržovací práce na elektroinstalaci vybraných prostor odborného výcviku SOU zemědělské Chvaletice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104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487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17. 8. 2021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7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>00087840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>SOUZ Chvaletice</v>
      </c>
      <c r="F15" s="31"/>
      <c r="G15" s="31"/>
      <c r="H15" s="31"/>
      <c r="I15" s="109" t="s">
        <v>28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29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28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31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>04695461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>Ing. Tomáš Srba</v>
      </c>
      <c r="F21" s="31"/>
      <c r="G21" s="31"/>
      <c r="H21" s="31"/>
      <c r="I21" s="109" t="s">
        <v>28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35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>04695461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>Ing. Tomáš Srba</v>
      </c>
      <c r="F24" s="31"/>
      <c r="G24" s="31"/>
      <c r="H24" s="31"/>
      <c r="I24" s="109" t="s">
        <v>28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ROUND(J126,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ROUND((SUM(BE126:BE192)),  2)</f>
        <v>0</v>
      </c>
      <c r="G33" s="31"/>
      <c r="H33" s="31"/>
      <c r="I33" s="121">
        <v>0.21</v>
      </c>
      <c r="J33" s="120">
        <f>ROUND(((SUM(BE126:BE192))*I33),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ROUND((SUM(BF126:BF192)),  2)</f>
        <v>0</v>
      </c>
      <c r="G34" s="31"/>
      <c r="H34" s="31"/>
      <c r="I34" s="121">
        <v>0.15</v>
      </c>
      <c r="J34" s="120">
        <f>ROUND(((SUM(BF126:BF192))*I34),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ROUND((SUM(BG126:BG192)),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ROUND((SUM(BH126:BH192)),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ROUND((SUM(BI126:BI192)),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 ht="10">
      <c r="B51" s="17"/>
      <c r="L51" s="17"/>
    </row>
    <row r="52" spans="1:31" ht="10">
      <c r="B52" s="17"/>
      <c r="L52" s="17"/>
    </row>
    <row r="53" spans="1:31" ht="10">
      <c r="B53" s="17"/>
      <c r="L53" s="17"/>
    </row>
    <row r="54" spans="1:31" ht="10">
      <c r="B54" s="17"/>
      <c r="L54" s="17"/>
    </row>
    <row r="55" spans="1:31" ht="10">
      <c r="B55" s="17"/>
      <c r="L55" s="17"/>
    </row>
    <row r="56" spans="1:31" ht="10">
      <c r="B56" s="17"/>
      <c r="L56" s="17"/>
    </row>
    <row r="57" spans="1:31" ht="10">
      <c r="B57" s="17"/>
      <c r="L57" s="17"/>
    </row>
    <row r="58" spans="1:31" ht="10">
      <c r="B58" s="17"/>
      <c r="L58" s="17"/>
    </row>
    <row r="59" spans="1:31" ht="10">
      <c r="B59" s="17"/>
      <c r="L59" s="17"/>
    </row>
    <row r="60" spans="1:31" ht="10">
      <c r="B60" s="17"/>
      <c r="L60" s="17"/>
    </row>
    <row r="61" spans="1:31" s="2" customFormat="1" ht="12.5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">
      <c r="B62" s="17"/>
      <c r="L62" s="17"/>
    </row>
    <row r="63" spans="1:31" ht="10">
      <c r="B63" s="17"/>
      <c r="L63" s="17"/>
    </row>
    <row r="64" spans="1:31" ht="10">
      <c r="B64" s="17"/>
      <c r="L64" s="17"/>
    </row>
    <row r="65" spans="1:31" s="2" customFormat="1" ht="13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">
      <c r="B66" s="17"/>
      <c r="L66" s="17"/>
    </row>
    <row r="67" spans="1:31" ht="10">
      <c r="B67" s="17"/>
      <c r="L67" s="17"/>
    </row>
    <row r="68" spans="1:31" ht="10">
      <c r="B68" s="17"/>
      <c r="L68" s="17"/>
    </row>
    <row r="69" spans="1:31" ht="10">
      <c r="B69" s="17"/>
      <c r="L69" s="17"/>
    </row>
    <row r="70" spans="1:31" ht="10">
      <c r="B70" s="17"/>
      <c r="L70" s="17"/>
    </row>
    <row r="71" spans="1:31" ht="10">
      <c r="B71" s="17"/>
      <c r="L71" s="17"/>
    </row>
    <row r="72" spans="1:31" ht="10">
      <c r="B72" s="17"/>
      <c r="L72" s="17"/>
    </row>
    <row r="73" spans="1:31" ht="10">
      <c r="B73" s="17"/>
      <c r="L73" s="17"/>
    </row>
    <row r="74" spans="1:31" ht="10">
      <c r="B74" s="17"/>
      <c r="L74" s="17"/>
    </row>
    <row r="75" spans="1:31" ht="10">
      <c r="B75" s="17"/>
      <c r="L75" s="17"/>
    </row>
    <row r="76" spans="1:31" s="2" customFormat="1" ht="12.5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3"/>
      <c r="D85" s="33"/>
      <c r="E85" s="271" t="str">
        <f>E7</f>
        <v>Udržovací práce na elektroinstalaci vybraných prostor odborného výcviku SOU zemědělské Chvaletice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SO2 - Trenažéry, dílny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17. 8. 2021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24</v>
      </c>
      <c r="D91" s="33"/>
      <c r="E91" s="33"/>
      <c r="F91" s="24" t="str">
        <f>E15</f>
        <v>SOUZ Chvaletice</v>
      </c>
      <c r="G91" s="33"/>
      <c r="H91" s="33"/>
      <c r="I91" s="26" t="s">
        <v>31</v>
      </c>
      <c r="J91" s="29" t="str">
        <f>E21</f>
        <v>Ing. Tomáš Srba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29</v>
      </c>
      <c r="D92" s="33"/>
      <c r="E92" s="33"/>
      <c r="F92" s="24" t="str">
        <f>IF(E18="","",E18)</f>
        <v>Vyplň údaj</v>
      </c>
      <c r="G92" s="33"/>
      <c r="H92" s="33"/>
      <c r="I92" s="26" t="s">
        <v>35</v>
      </c>
      <c r="J92" s="29" t="str">
        <f>E24</f>
        <v>Ing. Tomáš Srba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2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107</v>
      </c>
      <c r="D94" s="141"/>
      <c r="E94" s="141"/>
      <c r="F94" s="141"/>
      <c r="G94" s="141"/>
      <c r="H94" s="141"/>
      <c r="I94" s="141"/>
      <c r="J94" s="142" t="s">
        <v>108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2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75" customHeight="1">
      <c r="A96" s="31"/>
      <c r="B96" s="32"/>
      <c r="C96" s="143" t="s">
        <v>109</v>
      </c>
      <c r="D96" s="33"/>
      <c r="E96" s="33"/>
      <c r="F96" s="33"/>
      <c r="G96" s="33"/>
      <c r="H96" s="33"/>
      <c r="I96" s="33"/>
      <c r="J96" s="81">
        <f>J126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1:31" s="9" customFormat="1" ht="25" customHeight="1">
      <c r="B97" s="144"/>
      <c r="C97" s="145"/>
      <c r="D97" s="146" t="s">
        <v>111</v>
      </c>
      <c r="E97" s="147"/>
      <c r="F97" s="147"/>
      <c r="G97" s="147"/>
      <c r="H97" s="147"/>
      <c r="I97" s="147"/>
      <c r="J97" s="148">
        <f>J127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112</v>
      </c>
      <c r="E98" s="153"/>
      <c r="F98" s="153"/>
      <c r="G98" s="153"/>
      <c r="H98" s="153"/>
      <c r="I98" s="153"/>
      <c r="J98" s="154">
        <f>J128</f>
        <v>0</v>
      </c>
      <c r="K98" s="151"/>
      <c r="L98" s="155"/>
    </row>
    <row r="99" spans="1:31" s="10" customFormat="1" ht="19.899999999999999" customHeight="1">
      <c r="B99" s="150"/>
      <c r="C99" s="151"/>
      <c r="D99" s="152" t="s">
        <v>114</v>
      </c>
      <c r="E99" s="153"/>
      <c r="F99" s="153"/>
      <c r="G99" s="153"/>
      <c r="H99" s="153"/>
      <c r="I99" s="153"/>
      <c r="J99" s="154">
        <f>J131</f>
        <v>0</v>
      </c>
      <c r="K99" s="151"/>
      <c r="L99" s="155"/>
    </row>
    <row r="100" spans="1:31" s="10" customFormat="1" ht="19.899999999999999" customHeight="1">
      <c r="B100" s="150"/>
      <c r="C100" s="151"/>
      <c r="D100" s="152" t="s">
        <v>115</v>
      </c>
      <c r="E100" s="153"/>
      <c r="F100" s="153"/>
      <c r="G100" s="153"/>
      <c r="H100" s="153"/>
      <c r="I100" s="153"/>
      <c r="J100" s="154">
        <f>J134</f>
        <v>0</v>
      </c>
      <c r="K100" s="151"/>
      <c r="L100" s="155"/>
    </row>
    <row r="101" spans="1:31" s="9" customFormat="1" ht="25" customHeight="1">
      <c r="B101" s="144"/>
      <c r="C101" s="145"/>
      <c r="D101" s="146" t="s">
        <v>116</v>
      </c>
      <c r="E101" s="147"/>
      <c r="F101" s="147"/>
      <c r="G101" s="147"/>
      <c r="H101" s="147"/>
      <c r="I101" s="147"/>
      <c r="J101" s="148">
        <f>J138</f>
        <v>0</v>
      </c>
      <c r="K101" s="145"/>
      <c r="L101" s="149"/>
    </row>
    <row r="102" spans="1:31" s="10" customFormat="1" ht="19.899999999999999" customHeight="1">
      <c r="B102" s="150"/>
      <c r="C102" s="151"/>
      <c r="D102" s="152" t="s">
        <v>117</v>
      </c>
      <c r="E102" s="153"/>
      <c r="F102" s="153"/>
      <c r="G102" s="153"/>
      <c r="H102" s="153"/>
      <c r="I102" s="153"/>
      <c r="J102" s="154">
        <f>J139</f>
        <v>0</v>
      </c>
      <c r="K102" s="151"/>
      <c r="L102" s="155"/>
    </row>
    <row r="103" spans="1:31" s="10" customFormat="1" ht="19.899999999999999" customHeight="1">
      <c r="B103" s="150"/>
      <c r="C103" s="151"/>
      <c r="D103" s="152" t="s">
        <v>118</v>
      </c>
      <c r="E103" s="153"/>
      <c r="F103" s="153"/>
      <c r="G103" s="153"/>
      <c r="H103" s="153"/>
      <c r="I103" s="153"/>
      <c r="J103" s="154">
        <f>J164</f>
        <v>0</v>
      </c>
      <c r="K103" s="151"/>
      <c r="L103" s="155"/>
    </row>
    <row r="104" spans="1:31" s="10" customFormat="1" ht="19.899999999999999" customHeight="1">
      <c r="B104" s="150"/>
      <c r="C104" s="151"/>
      <c r="D104" s="152" t="s">
        <v>119</v>
      </c>
      <c r="E104" s="153"/>
      <c r="F104" s="153"/>
      <c r="G104" s="153"/>
      <c r="H104" s="153"/>
      <c r="I104" s="153"/>
      <c r="J104" s="154">
        <f>J177</f>
        <v>0</v>
      </c>
      <c r="K104" s="151"/>
      <c r="L104" s="155"/>
    </row>
    <row r="105" spans="1:31" s="10" customFormat="1" ht="19.899999999999999" customHeight="1">
      <c r="B105" s="150"/>
      <c r="C105" s="151"/>
      <c r="D105" s="152" t="s">
        <v>120</v>
      </c>
      <c r="E105" s="153"/>
      <c r="F105" s="153"/>
      <c r="G105" s="153"/>
      <c r="H105" s="153"/>
      <c r="I105" s="153"/>
      <c r="J105" s="154">
        <f>J185</f>
        <v>0</v>
      </c>
      <c r="K105" s="151"/>
      <c r="L105" s="155"/>
    </row>
    <row r="106" spans="1:31" s="10" customFormat="1" ht="19.899999999999999" customHeight="1">
      <c r="B106" s="150"/>
      <c r="C106" s="151"/>
      <c r="D106" s="152" t="s">
        <v>121</v>
      </c>
      <c r="E106" s="153"/>
      <c r="F106" s="153"/>
      <c r="G106" s="153"/>
      <c r="H106" s="153"/>
      <c r="I106" s="153"/>
      <c r="J106" s="154">
        <f>J187</f>
        <v>0</v>
      </c>
      <c r="K106" s="151"/>
      <c r="L106" s="155"/>
    </row>
    <row r="107" spans="1:31" s="2" customFormat="1" ht="21.75" customHeight="1">
      <c r="A107" s="31"/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7" customHeight="1">
      <c r="A108" s="31"/>
      <c r="B108" s="51"/>
      <c r="C108" s="52"/>
      <c r="D108" s="52"/>
      <c r="E108" s="52"/>
      <c r="F108" s="52"/>
      <c r="G108" s="52"/>
      <c r="H108" s="52"/>
      <c r="I108" s="52"/>
      <c r="J108" s="52"/>
      <c r="K108" s="52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12" spans="1:31" s="2" customFormat="1" ht="7" customHeight="1">
      <c r="A112" s="31"/>
      <c r="B112" s="53"/>
      <c r="C112" s="54"/>
      <c r="D112" s="54"/>
      <c r="E112" s="54"/>
      <c r="F112" s="54"/>
      <c r="G112" s="54"/>
      <c r="H112" s="54"/>
      <c r="I112" s="54"/>
      <c r="J112" s="54"/>
      <c r="K112" s="54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3" s="2" customFormat="1" ht="25" customHeight="1">
      <c r="A113" s="31"/>
      <c r="B113" s="32"/>
      <c r="C113" s="20" t="s">
        <v>122</v>
      </c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7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12" customHeight="1">
      <c r="A115" s="31"/>
      <c r="B115" s="32"/>
      <c r="C115" s="26" t="s">
        <v>16</v>
      </c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26.25" customHeight="1">
      <c r="A116" s="31"/>
      <c r="B116" s="32"/>
      <c r="C116" s="33"/>
      <c r="D116" s="33"/>
      <c r="E116" s="271" t="str">
        <f>E7</f>
        <v>Udržovací práce na elektroinstalaci vybraných prostor odborného výcviku SOU zemědělské Chvaletice</v>
      </c>
      <c r="F116" s="272"/>
      <c r="G116" s="272"/>
      <c r="H116" s="272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104</v>
      </c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23" t="str">
        <f>E9</f>
        <v>SO2 - Trenažéry, dílny</v>
      </c>
      <c r="F118" s="273"/>
      <c r="G118" s="273"/>
      <c r="H118" s="27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7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2" customHeight="1">
      <c r="A120" s="31"/>
      <c r="B120" s="32"/>
      <c r="C120" s="26" t="s">
        <v>20</v>
      </c>
      <c r="D120" s="33"/>
      <c r="E120" s="33"/>
      <c r="F120" s="24" t="str">
        <f>F12</f>
        <v xml:space="preserve"> </v>
      </c>
      <c r="G120" s="33"/>
      <c r="H120" s="33"/>
      <c r="I120" s="26" t="s">
        <v>22</v>
      </c>
      <c r="J120" s="63" t="str">
        <f>IF(J12="","",J12)</f>
        <v>17. 8. 2021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7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5.15" customHeight="1">
      <c r="A122" s="31"/>
      <c r="B122" s="32"/>
      <c r="C122" s="26" t="s">
        <v>24</v>
      </c>
      <c r="D122" s="33"/>
      <c r="E122" s="33"/>
      <c r="F122" s="24" t="str">
        <f>E15</f>
        <v>SOUZ Chvaletice</v>
      </c>
      <c r="G122" s="33"/>
      <c r="H122" s="33"/>
      <c r="I122" s="26" t="s">
        <v>31</v>
      </c>
      <c r="J122" s="29" t="str">
        <f>E21</f>
        <v>Ing. Tomáš Srba</v>
      </c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15" customHeight="1">
      <c r="A123" s="31"/>
      <c r="B123" s="32"/>
      <c r="C123" s="26" t="s">
        <v>29</v>
      </c>
      <c r="D123" s="33"/>
      <c r="E123" s="33"/>
      <c r="F123" s="24" t="str">
        <f>IF(E18="","",E18)</f>
        <v>Vyplň údaj</v>
      </c>
      <c r="G123" s="33"/>
      <c r="H123" s="33"/>
      <c r="I123" s="26" t="s">
        <v>35</v>
      </c>
      <c r="J123" s="29" t="str">
        <f>E24</f>
        <v>Ing. Tomáš Srba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0.25" customHeight="1">
      <c r="A124" s="31"/>
      <c r="B124" s="32"/>
      <c r="C124" s="33"/>
      <c r="D124" s="33"/>
      <c r="E124" s="33"/>
      <c r="F124" s="33"/>
      <c r="G124" s="33"/>
      <c r="H124" s="33"/>
      <c r="I124" s="33"/>
      <c r="J124" s="33"/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11" customFormat="1" ht="29.25" customHeight="1">
      <c r="A125" s="156"/>
      <c r="B125" s="157"/>
      <c r="C125" s="158" t="s">
        <v>123</v>
      </c>
      <c r="D125" s="159" t="s">
        <v>62</v>
      </c>
      <c r="E125" s="159" t="s">
        <v>58</v>
      </c>
      <c r="F125" s="159" t="s">
        <v>59</v>
      </c>
      <c r="G125" s="159" t="s">
        <v>124</v>
      </c>
      <c r="H125" s="159" t="s">
        <v>125</v>
      </c>
      <c r="I125" s="159" t="s">
        <v>126</v>
      </c>
      <c r="J125" s="160" t="s">
        <v>108</v>
      </c>
      <c r="K125" s="161" t="s">
        <v>127</v>
      </c>
      <c r="L125" s="162"/>
      <c r="M125" s="72" t="s">
        <v>1</v>
      </c>
      <c r="N125" s="73" t="s">
        <v>41</v>
      </c>
      <c r="O125" s="73" t="s">
        <v>128</v>
      </c>
      <c r="P125" s="73" t="s">
        <v>129</v>
      </c>
      <c r="Q125" s="73" t="s">
        <v>130</v>
      </c>
      <c r="R125" s="73" t="s">
        <v>131</v>
      </c>
      <c r="S125" s="73" t="s">
        <v>132</v>
      </c>
      <c r="T125" s="74" t="s">
        <v>133</v>
      </c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</row>
    <row r="126" spans="1:63" s="2" customFormat="1" ht="22.75" customHeight="1">
      <c r="A126" s="31"/>
      <c r="B126" s="32"/>
      <c r="C126" s="79" t="s">
        <v>134</v>
      </c>
      <c r="D126" s="33"/>
      <c r="E126" s="33"/>
      <c r="F126" s="33"/>
      <c r="G126" s="33"/>
      <c r="H126" s="33"/>
      <c r="I126" s="33"/>
      <c r="J126" s="163">
        <f>BK126</f>
        <v>0</v>
      </c>
      <c r="K126" s="33"/>
      <c r="L126" s="36"/>
      <c r="M126" s="75"/>
      <c r="N126" s="164"/>
      <c r="O126" s="76"/>
      <c r="P126" s="165">
        <f>P127+P138</f>
        <v>0</v>
      </c>
      <c r="Q126" s="76"/>
      <c r="R126" s="165">
        <f>R127+R138</f>
        <v>0.26439999999999997</v>
      </c>
      <c r="S126" s="76"/>
      <c r="T126" s="166">
        <f>T127+T138</f>
        <v>0.23600000000000002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T126" s="14" t="s">
        <v>76</v>
      </c>
      <c r="AU126" s="14" t="s">
        <v>110</v>
      </c>
      <c r="BK126" s="167">
        <f>BK127+BK138</f>
        <v>0</v>
      </c>
    </row>
    <row r="127" spans="1:63" s="12" customFormat="1" ht="25.9" customHeight="1">
      <c r="B127" s="168"/>
      <c r="C127" s="169"/>
      <c r="D127" s="170" t="s">
        <v>76</v>
      </c>
      <c r="E127" s="171" t="s">
        <v>135</v>
      </c>
      <c r="F127" s="171" t="s">
        <v>136</v>
      </c>
      <c r="G127" s="169"/>
      <c r="H127" s="169"/>
      <c r="I127" s="172"/>
      <c r="J127" s="173">
        <f>BK127</f>
        <v>0</v>
      </c>
      <c r="K127" s="169"/>
      <c r="L127" s="174"/>
      <c r="M127" s="175"/>
      <c r="N127" s="176"/>
      <c r="O127" s="176"/>
      <c r="P127" s="177">
        <f>P128+P131+P134</f>
        <v>0</v>
      </c>
      <c r="Q127" s="176"/>
      <c r="R127" s="177">
        <f>R128+R131+R134</f>
        <v>6.7799999999999999E-2</v>
      </c>
      <c r="S127" s="176"/>
      <c r="T127" s="178">
        <f>T128+T131+T134</f>
        <v>0.23600000000000002</v>
      </c>
      <c r="AR127" s="179" t="s">
        <v>85</v>
      </c>
      <c r="AT127" s="180" t="s">
        <v>76</v>
      </c>
      <c r="AU127" s="180" t="s">
        <v>77</v>
      </c>
      <c r="AY127" s="179" t="s">
        <v>137</v>
      </c>
      <c r="BK127" s="181">
        <f>BK128+BK131+BK134</f>
        <v>0</v>
      </c>
    </row>
    <row r="128" spans="1:63" s="12" customFormat="1" ht="22.75" customHeight="1">
      <c r="B128" s="168"/>
      <c r="C128" s="169"/>
      <c r="D128" s="170" t="s">
        <v>76</v>
      </c>
      <c r="E128" s="182" t="s">
        <v>138</v>
      </c>
      <c r="F128" s="182" t="s">
        <v>139</v>
      </c>
      <c r="G128" s="169"/>
      <c r="H128" s="169"/>
      <c r="I128" s="172"/>
      <c r="J128" s="183">
        <f>BK128</f>
        <v>0</v>
      </c>
      <c r="K128" s="169"/>
      <c r="L128" s="174"/>
      <c r="M128" s="175"/>
      <c r="N128" s="176"/>
      <c r="O128" s="176"/>
      <c r="P128" s="177">
        <f>SUM(P129:P130)</f>
        <v>0</v>
      </c>
      <c r="Q128" s="176"/>
      <c r="R128" s="177">
        <f>SUM(R129:R130)</f>
        <v>6.7799999999999999E-2</v>
      </c>
      <c r="S128" s="176"/>
      <c r="T128" s="178">
        <f>SUM(T129:T130)</f>
        <v>0</v>
      </c>
      <c r="AR128" s="179" t="s">
        <v>85</v>
      </c>
      <c r="AT128" s="180" t="s">
        <v>76</v>
      </c>
      <c r="AU128" s="180" t="s">
        <v>85</v>
      </c>
      <c r="AY128" s="179" t="s">
        <v>137</v>
      </c>
      <c r="BK128" s="181">
        <f>SUM(BK129:BK130)</f>
        <v>0</v>
      </c>
    </row>
    <row r="129" spans="1:65" s="2" customFormat="1" ht="24.15" customHeight="1">
      <c r="A129" s="31"/>
      <c r="B129" s="32"/>
      <c r="C129" s="184" t="s">
        <v>85</v>
      </c>
      <c r="D129" s="184" t="s">
        <v>140</v>
      </c>
      <c r="E129" s="185" t="s">
        <v>141</v>
      </c>
      <c r="F129" s="186" t="s">
        <v>142</v>
      </c>
      <c r="G129" s="187" t="s">
        <v>143</v>
      </c>
      <c r="H129" s="188">
        <v>8</v>
      </c>
      <c r="I129" s="189"/>
      <c r="J129" s="190">
        <f>ROUND(I129*H129,2)</f>
        <v>0</v>
      </c>
      <c r="K129" s="191"/>
      <c r="L129" s="36"/>
      <c r="M129" s="192" t="s">
        <v>1</v>
      </c>
      <c r="N129" s="193" t="s">
        <v>42</v>
      </c>
      <c r="O129" s="68"/>
      <c r="P129" s="194">
        <f>O129*H129</f>
        <v>0</v>
      </c>
      <c r="Q129" s="194">
        <v>5.6499999999999996E-3</v>
      </c>
      <c r="R129" s="194">
        <f>Q129*H129</f>
        <v>4.5199999999999997E-2</v>
      </c>
      <c r="S129" s="194">
        <v>0</v>
      </c>
      <c r="T129" s="195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144</v>
      </c>
      <c r="AT129" s="196" t="s">
        <v>140</v>
      </c>
      <c r="AU129" s="196" t="s">
        <v>87</v>
      </c>
      <c r="AY129" s="14" t="s">
        <v>137</v>
      </c>
      <c r="BE129" s="197">
        <f>IF(N129="základní",J129,0)</f>
        <v>0</v>
      </c>
      <c r="BF129" s="197">
        <f>IF(N129="snížená",J129,0)</f>
        <v>0</v>
      </c>
      <c r="BG129" s="197">
        <f>IF(N129="zákl. přenesená",J129,0)</f>
        <v>0</v>
      </c>
      <c r="BH129" s="197">
        <f>IF(N129="sníž. přenesená",J129,0)</f>
        <v>0</v>
      </c>
      <c r="BI129" s="197">
        <f>IF(N129="nulová",J129,0)</f>
        <v>0</v>
      </c>
      <c r="BJ129" s="14" t="s">
        <v>85</v>
      </c>
      <c r="BK129" s="197">
        <f>ROUND(I129*H129,2)</f>
        <v>0</v>
      </c>
      <c r="BL129" s="14" t="s">
        <v>144</v>
      </c>
      <c r="BM129" s="196" t="s">
        <v>488</v>
      </c>
    </row>
    <row r="130" spans="1:65" s="2" customFormat="1" ht="24.15" customHeight="1">
      <c r="A130" s="31"/>
      <c r="B130" s="32"/>
      <c r="C130" s="184" t="s">
        <v>87</v>
      </c>
      <c r="D130" s="184" t="s">
        <v>140</v>
      </c>
      <c r="E130" s="185" t="s">
        <v>141</v>
      </c>
      <c r="F130" s="186" t="s">
        <v>142</v>
      </c>
      <c r="G130" s="187" t="s">
        <v>143</v>
      </c>
      <c r="H130" s="188">
        <v>4</v>
      </c>
      <c r="I130" s="189"/>
      <c r="J130" s="190">
        <f>ROUND(I130*H130,2)</f>
        <v>0</v>
      </c>
      <c r="K130" s="191"/>
      <c r="L130" s="36"/>
      <c r="M130" s="192" t="s">
        <v>1</v>
      </c>
      <c r="N130" s="193" t="s">
        <v>42</v>
      </c>
      <c r="O130" s="68"/>
      <c r="P130" s="194">
        <f>O130*H130</f>
        <v>0</v>
      </c>
      <c r="Q130" s="194">
        <v>5.6499999999999996E-3</v>
      </c>
      <c r="R130" s="194">
        <f>Q130*H130</f>
        <v>2.2599999999999999E-2</v>
      </c>
      <c r="S130" s="194">
        <v>0</v>
      </c>
      <c r="T130" s="195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144</v>
      </c>
      <c r="AT130" s="196" t="s">
        <v>140</v>
      </c>
      <c r="AU130" s="196" t="s">
        <v>87</v>
      </c>
      <c r="AY130" s="14" t="s">
        <v>137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85</v>
      </c>
      <c r="BK130" s="197">
        <f>ROUND(I130*H130,2)</f>
        <v>0</v>
      </c>
      <c r="BL130" s="14" t="s">
        <v>144</v>
      </c>
      <c r="BM130" s="196" t="s">
        <v>489</v>
      </c>
    </row>
    <row r="131" spans="1:65" s="12" customFormat="1" ht="22.75" customHeight="1">
      <c r="B131" s="168"/>
      <c r="C131" s="169"/>
      <c r="D131" s="170" t="s">
        <v>76</v>
      </c>
      <c r="E131" s="182" t="s">
        <v>153</v>
      </c>
      <c r="F131" s="182" t="s">
        <v>154</v>
      </c>
      <c r="G131" s="169"/>
      <c r="H131" s="169"/>
      <c r="I131" s="172"/>
      <c r="J131" s="183">
        <f>BK131</f>
        <v>0</v>
      </c>
      <c r="K131" s="169"/>
      <c r="L131" s="174"/>
      <c r="M131" s="175"/>
      <c r="N131" s="176"/>
      <c r="O131" s="176"/>
      <c r="P131" s="177">
        <f>SUM(P132:P133)</f>
        <v>0</v>
      </c>
      <c r="Q131" s="176"/>
      <c r="R131" s="177">
        <f>SUM(R132:R133)</f>
        <v>0</v>
      </c>
      <c r="S131" s="176"/>
      <c r="T131" s="178">
        <f>SUM(T132:T133)</f>
        <v>0.23600000000000002</v>
      </c>
      <c r="AR131" s="179" t="s">
        <v>85</v>
      </c>
      <c r="AT131" s="180" t="s">
        <v>76</v>
      </c>
      <c r="AU131" s="180" t="s">
        <v>85</v>
      </c>
      <c r="AY131" s="179" t="s">
        <v>137</v>
      </c>
      <c r="BK131" s="181">
        <f>SUM(BK132:BK133)</f>
        <v>0</v>
      </c>
    </row>
    <row r="132" spans="1:65" s="2" customFormat="1" ht="24.15" customHeight="1">
      <c r="A132" s="31"/>
      <c r="B132" s="32"/>
      <c r="C132" s="184" t="s">
        <v>138</v>
      </c>
      <c r="D132" s="184" t="s">
        <v>140</v>
      </c>
      <c r="E132" s="185" t="s">
        <v>490</v>
      </c>
      <c r="F132" s="186" t="s">
        <v>491</v>
      </c>
      <c r="G132" s="187" t="s">
        <v>143</v>
      </c>
      <c r="H132" s="188">
        <v>8</v>
      </c>
      <c r="I132" s="189"/>
      <c r="J132" s="190">
        <f>ROUND(I132*H132,2)</f>
        <v>0</v>
      </c>
      <c r="K132" s="191"/>
      <c r="L132" s="36"/>
      <c r="M132" s="192" t="s">
        <v>1</v>
      </c>
      <c r="N132" s="193" t="s">
        <v>42</v>
      </c>
      <c r="O132" s="68"/>
      <c r="P132" s="194">
        <f>O132*H132</f>
        <v>0</v>
      </c>
      <c r="Q132" s="194">
        <v>0</v>
      </c>
      <c r="R132" s="194">
        <f>Q132*H132</f>
        <v>0</v>
      </c>
      <c r="S132" s="194">
        <v>1.7000000000000001E-2</v>
      </c>
      <c r="T132" s="195">
        <f>S132*H132</f>
        <v>0.13600000000000001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144</v>
      </c>
      <c r="AT132" s="196" t="s">
        <v>140</v>
      </c>
      <c r="AU132" s="196" t="s">
        <v>87</v>
      </c>
      <c r="AY132" s="14" t="s">
        <v>137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85</v>
      </c>
      <c r="BK132" s="197">
        <f>ROUND(I132*H132,2)</f>
        <v>0</v>
      </c>
      <c r="BL132" s="14" t="s">
        <v>144</v>
      </c>
      <c r="BM132" s="196" t="s">
        <v>492</v>
      </c>
    </row>
    <row r="133" spans="1:65" s="2" customFormat="1" ht="24.15" customHeight="1">
      <c r="A133" s="31"/>
      <c r="B133" s="32"/>
      <c r="C133" s="184" t="s">
        <v>144</v>
      </c>
      <c r="D133" s="184" t="s">
        <v>140</v>
      </c>
      <c r="E133" s="185" t="s">
        <v>155</v>
      </c>
      <c r="F133" s="186" t="s">
        <v>493</v>
      </c>
      <c r="G133" s="187" t="s">
        <v>143</v>
      </c>
      <c r="H133" s="188">
        <v>4</v>
      </c>
      <c r="I133" s="189"/>
      <c r="J133" s="190">
        <f>ROUND(I133*H133,2)</f>
        <v>0</v>
      </c>
      <c r="K133" s="191"/>
      <c r="L133" s="36"/>
      <c r="M133" s="192" t="s">
        <v>1</v>
      </c>
      <c r="N133" s="193" t="s">
        <v>42</v>
      </c>
      <c r="O133" s="68"/>
      <c r="P133" s="194">
        <f>O133*H133</f>
        <v>0</v>
      </c>
      <c r="Q133" s="194">
        <v>0</v>
      </c>
      <c r="R133" s="194">
        <f>Q133*H133</f>
        <v>0</v>
      </c>
      <c r="S133" s="194">
        <v>2.5000000000000001E-2</v>
      </c>
      <c r="T133" s="195">
        <f>S133*H133</f>
        <v>0.1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144</v>
      </c>
      <c r="AT133" s="196" t="s">
        <v>140</v>
      </c>
      <c r="AU133" s="196" t="s">
        <v>87</v>
      </c>
      <c r="AY133" s="14" t="s">
        <v>137</v>
      </c>
      <c r="BE133" s="197">
        <f>IF(N133="základní",J133,0)</f>
        <v>0</v>
      </c>
      <c r="BF133" s="197">
        <f>IF(N133="snížená",J133,0)</f>
        <v>0</v>
      </c>
      <c r="BG133" s="197">
        <f>IF(N133="zákl. přenesená",J133,0)</f>
        <v>0</v>
      </c>
      <c r="BH133" s="197">
        <f>IF(N133="sníž. přenesená",J133,0)</f>
        <v>0</v>
      </c>
      <c r="BI133" s="197">
        <f>IF(N133="nulová",J133,0)</f>
        <v>0</v>
      </c>
      <c r="BJ133" s="14" t="s">
        <v>85</v>
      </c>
      <c r="BK133" s="197">
        <f>ROUND(I133*H133,2)</f>
        <v>0</v>
      </c>
      <c r="BL133" s="14" t="s">
        <v>144</v>
      </c>
      <c r="BM133" s="196" t="s">
        <v>494</v>
      </c>
    </row>
    <row r="134" spans="1:65" s="12" customFormat="1" ht="22.75" customHeight="1">
      <c r="B134" s="168"/>
      <c r="C134" s="169"/>
      <c r="D134" s="170" t="s">
        <v>76</v>
      </c>
      <c r="E134" s="182" t="s">
        <v>163</v>
      </c>
      <c r="F134" s="182" t="s">
        <v>164</v>
      </c>
      <c r="G134" s="169"/>
      <c r="H134" s="169"/>
      <c r="I134" s="172"/>
      <c r="J134" s="183">
        <f>BK134</f>
        <v>0</v>
      </c>
      <c r="K134" s="169"/>
      <c r="L134" s="174"/>
      <c r="M134" s="175"/>
      <c r="N134" s="176"/>
      <c r="O134" s="176"/>
      <c r="P134" s="177">
        <f>SUM(P135:P137)</f>
        <v>0</v>
      </c>
      <c r="Q134" s="176"/>
      <c r="R134" s="177">
        <f>SUM(R135:R137)</f>
        <v>0</v>
      </c>
      <c r="S134" s="176"/>
      <c r="T134" s="178">
        <f>SUM(T135:T137)</f>
        <v>0</v>
      </c>
      <c r="AR134" s="179" t="s">
        <v>85</v>
      </c>
      <c r="AT134" s="180" t="s">
        <v>76</v>
      </c>
      <c r="AU134" s="180" t="s">
        <v>85</v>
      </c>
      <c r="AY134" s="179" t="s">
        <v>137</v>
      </c>
      <c r="BK134" s="181">
        <f>SUM(BK135:BK137)</f>
        <v>0</v>
      </c>
    </row>
    <row r="135" spans="1:65" s="2" customFormat="1" ht="24.15" customHeight="1">
      <c r="A135" s="31"/>
      <c r="B135" s="32"/>
      <c r="C135" s="184" t="s">
        <v>165</v>
      </c>
      <c r="D135" s="184" t="s">
        <v>140</v>
      </c>
      <c r="E135" s="185" t="s">
        <v>166</v>
      </c>
      <c r="F135" s="186" t="s">
        <v>167</v>
      </c>
      <c r="G135" s="187" t="s">
        <v>168</v>
      </c>
      <c r="H135" s="188">
        <v>0.23599999999999999</v>
      </c>
      <c r="I135" s="189"/>
      <c r="J135" s="190">
        <f>ROUND(I135*H135,2)</f>
        <v>0</v>
      </c>
      <c r="K135" s="191"/>
      <c r="L135" s="36"/>
      <c r="M135" s="192" t="s">
        <v>1</v>
      </c>
      <c r="N135" s="193" t="s">
        <v>42</v>
      </c>
      <c r="O135" s="68"/>
      <c r="P135" s="194">
        <f>O135*H135</f>
        <v>0</v>
      </c>
      <c r="Q135" s="194">
        <v>0</v>
      </c>
      <c r="R135" s="194">
        <f>Q135*H135</f>
        <v>0</v>
      </c>
      <c r="S135" s="194">
        <v>0</v>
      </c>
      <c r="T135" s="195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144</v>
      </c>
      <c r="AT135" s="196" t="s">
        <v>140</v>
      </c>
      <c r="AU135" s="196" t="s">
        <v>87</v>
      </c>
      <c r="AY135" s="14" t="s">
        <v>137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85</v>
      </c>
      <c r="BK135" s="197">
        <f>ROUND(I135*H135,2)</f>
        <v>0</v>
      </c>
      <c r="BL135" s="14" t="s">
        <v>144</v>
      </c>
      <c r="BM135" s="196" t="s">
        <v>495</v>
      </c>
    </row>
    <row r="136" spans="1:65" s="2" customFormat="1" ht="24.15" customHeight="1">
      <c r="A136" s="31"/>
      <c r="B136" s="32"/>
      <c r="C136" s="184" t="s">
        <v>146</v>
      </c>
      <c r="D136" s="184" t="s">
        <v>140</v>
      </c>
      <c r="E136" s="185" t="s">
        <v>170</v>
      </c>
      <c r="F136" s="186" t="s">
        <v>171</v>
      </c>
      <c r="G136" s="187" t="s">
        <v>168</v>
      </c>
      <c r="H136" s="188">
        <v>0.23599999999999999</v>
      </c>
      <c r="I136" s="189"/>
      <c r="J136" s="190">
        <f>ROUND(I136*H136,2)</f>
        <v>0</v>
      </c>
      <c r="K136" s="191"/>
      <c r="L136" s="36"/>
      <c r="M136" s="192" t="s">
        <v>1</v>
      </c>
      <c r="N136" s="193" t="s">
        <v>42</v>
      </c>
      <c r="O136" s="68"/>
      <c r="P136" s="194">
        <f>O136*H136</f>
        <v>0</v>
      </c>
      <c r="Q136" s="194">
        <v>0</v>
      </c>
      <c r="R136" s="194">
        <f>Q136*H136</f>
        <v>0</v>
      </c>
      <c r="S136" s="194">
        <v>0</v>
      </c>
      <c r="T136" s="195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144</v>
      </c>
      <c r="AT136" s="196" t="s">
        <v>140</v>
      </c>
      <c r="AU136" s="196" t="s">
        <v>87</v>
      </c>
      <c r="AY136" s="14" t="s">
        <v>137</v>
      </c>
      <c r="BE136" s="197">
        <f>IF(N136="základní",J136,0)</f>
        <v>0</v>
      </c>
      <c r="BF136" s="197">
        <f>IF(N136="snížená",J136,0)</f>
        <v>0</v>
      </c>
      <c r="BG136" s="197">
        <f>IF(N136="zákl. přenesená",J136,0)</f>
        <v>0</v>
      </c>
      <c r="BH136" s="197">
        <f>IF(N136="sníž. přenesená",J136,0)</f>
        <v>0</v>
      </c>
      <c r="BI136" s="197">
        <f>IF(N136="nulová",J136,0)</f>
        <v>0</v>
      </c>
      <c r="BJ136" s="14" t="s">
        <v>85</v>
      </c>
      <c r="BK136" s="197">
        <f>ROUND(I136*H136,2)</f>
        <v>0</v>
      </c>
      <c r="BL136" s="14" t="s">
        <v>144</v>
      </c>
      <c r="BM136" s="196" t="s">
        <v>496</v>
      </c>
    </row>
    <row r="137" spans="1:65" s="2" customFormat="1" ht="24.15" customHeight="1">
      <c r="A137" s="31"/>
      <c r="B137" s="32"/>
      <c r="C137" s="184" t="s">
        <v>173</v>
      </c>
      <c r="D137" s="184" t="s">
        <v>140</v>
      </c>
      <c r="E137" s="185" t="s">
        <v>174</v>
      </c>
      <c r="F137" s="186" t="s">
        <v>175</v>
      </c>
      <c r="G137" s="187" t="s">
        <v>168</v>
      </c>
      <c r="H137" s="188">
        <v>0.23599999999999999</v>
      </c>
      <c r="I137" s="189"/>
      <c r="J137" s="190">
        <f>ROUND(I137*H137,2)</f>
        <v>0</v>
      </c>
      <c r="K137" s="191"/>
      <c r="L137" s="36"/>
      <c r="M137" s="192" t="s">
        <v>1</v>
      </c>
      <c r="N137" s="193" t="s">
        <v>42</v>
      </c>
      <c r="O137" s="68"/>
      <c r="P137" s="194">
        <f>O137*H137</f>
        <v>0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144</v>
      </c>
      <c r="AT137" s="196" t="s">
        <v>140</v>
      </c>
      <c r="AU137" s="196" t="s">
        <v>87</v>
      </c>
      <c r="AY137" s="14" t="s">
        <v>137</v>
      </c>
      <c r="BE137" s="197">
        <f>IF(N137="základní",J137,0)</f>
        <v>0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85</v>
      </c>
      <c r="BK137" s="197">
        <f>ROUND(I137*H137,2)</f>
        <v>0</v>
      </c>
      <c r="BL137" s="14" t="s">
        <v>144</v>
      </c>
      <c r="BM137" s="196" t="s">
        <v>497</v>
      </c>
    </row>
    <row r="138" spans="1:65" s="12" customFormat="1" ht="25.9" customHeight="1">
      <c r="B138" s="168"/>
      <c r="C138" s="169"/>
      <c r="D138" s="170" t="s">
        <v>76</v>
      </c>
      <c r="E138" s="171" t="s">
        <v>177</v>
      </c>
      <c r="F138" s="171" t="s">
        <v>178</v>
      </c>
      <c r="G138" s="169"/>
      <c r="H138" s="169"/>
      <c r="I138" s="172"/>
      <c r="J138" s="173">
        <f>BK138</f>
        <v>0</v>
      </c>
      <c r="K138" s="169"/>
      <c r="L138" s="174"/>
      <c r="M138" s="175"/>
      <c r="N138" s="176"/>
      <c r="O138" s="176"/>
      <c r="P138" s="177">
        <f>P139+P164+P177+P185+P187</f>
        <v>0</v>
      </c>
      <c r="Q138" s="176"/>
      <c r="R138" s="177">
        <f>R139+R164+R177+R185+R187</f>
        <v>0.1966</v>
      </c>
      <c r="S138" s="176"/>
      <c r="T138" s="178">
        <f>T139+T164+T177+T185+T187</f>
        <v>0</v>
      </c>
      <c r="AR138" s="179" t="s">
        <v>144</v>
      </c>
      <c r="AT138" s="180" t="s">
        <v>76</v>
      </c>
      <c r="AU138" s="180" t="s">
        <v>77</v>
      </c>
      <c r="AY138" s="179" t="s">
        <v>137</v>
      </c>
      <c r="BK138" s="181">
        <f>BK139+BK164+BK177+BK185+BK187</f>
        <v>0</v>
      </c>
    </row>
    <row r="139" spans="1:65" s="12" customFormat="1" ht="22.75" customHeight="1">
      <c r="B139" s="168"/>
      <c r="C139" s="169"/>
      <c r="D139" s="170" t="s">
        <v>76</v>
      </c>
      <c r="E139" s="182" t="s">
        <v>179</v>
      </c>
      <c r="F139" s="182" t="s">
        <v>180</v>
      </c>
      <c r="G139" s="169"/>
      <c r="H139" s="169"/>
      <c r="I139" s="172"/>
      <c r="J139" s="183">
        <f>BK139</f>
        <v>0</v>
      </c>
      <c r="K139" s="169"/>
      <c r="L139" s="174"/>
      <c r="M139" s="175"/>
      <c r="N139" s="176"/>
      <c r="O139" s="176"/>
      <c r="P139" s="177">
        <f>SUM(P140:P163)</f>
        <v>0</v>
      </c>
      <c r="Q139" s="176"/>
      <c r="R139" s="177">
        <f>SUM(R140:R163)</f>
        <v>0.1966</v>
      </c>
      <c r="S139" s="176"/>
      <c r="T139" s="178">
        <f>SUM(T140:T163)</f>
        <v>0</v>
      </c>
      <c r="AR139" s="179" t="s">
        <v>87</v>
      </c>
      <c r="AT139" s="180" t="s">
        <v>76</v>
      </c>
      <c r="AU139" s="180" t="s">
        <v>85</v>
      </c>
      <c r="AY139" s="179" t="s">
        <v>137</v>
      </c>
      <c r="BK139" s="181">
        <f>SUM(BK140:BK163)</f>
        <v>0</v>
      </c>
    </row>
    <row r="140" spans="1:65" s="2" customFormat="1" ht="24.15" customHeight="1">
      <c r="A140" s="31"/>
      <c r="B140" s="32"/>
      <c r="C140" s="184" t="s">
        <v>315</v>
      </c>
      <c r="D140" s="184" t="s">
        <v>140</v>
      </c>
      <c r="E140" s="185" t="s">
        <v>498</v>
      </c>
      <c r="F140" s="186" t="s">
        <v>499</v>
      </c>
      <c r="G140" s="187" t="s">
        <v>161</v>
      </c>
      <c r="H140" s="188">
        <v>110</v>
      </c>
      <c r="I140" s="189"/>
      <c r="J140" s="190">
        <f t="shared" ref="J140:J163" si="0">ROUND(I140*H140,2)</f>
        <v>0</v>
      </c>
      <c r="K140" s="191"/>
      <c r="L140" s="36"/>
      <c r="M140" s="192" t="s">
        <v>1</v>
      </c>
      <c r="N140" s="193" t="s">
        <v>42</v>
      </c>
      <c r="O140" s="68"/>
      <c r="P140" s="194">
        <f t="shared" ref="P140:P163" si="1">O140*H140</f>
        <v>0</v>
      </c>
      <c r="Q140" s="194">
        <v>0</v>
      </c>
      <c r="R140" s="194">
        <f t="shared" ref="R140:R163" si="2">Q140*H140</f>
        <v>0</v>
      </c>
      <c r="S140" s="194">
        <v>0</v>
      </c>
      <c r="T140" s="195">
        <f t="shared" ref="T140:T163" si="3"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184</v>
      </c>
      <c r="AT140" s="196" t="s">
        <v>140</v>
      </c>
      <c r="AU140" s="196" t="s">
        <v>87</v>
      </c>
      <c r="AY140" s="14" t="s">
        <v>137</v>
      </c>
      <c r="BE140" s="197">
        <f t="shared" ref="BE140:BE163" si="4">IF(N140="základní",J140,0)</f>
        <v>0</v>
      </c>
      <c r="BF140" s="197">
        <f t="shared" ref="BF140:BF163" si="5">IF(N140="snížená",J140,0)</f>
        <v>0</v>
      </c>
      <c r="BG140" s="197">
        <f t="shared" ref="BG140:BG163" si="6">IF(N140="zákl. přenesená",J140,0)</f>
        <v>0</v>
      </c>
      <c r="BH140" s="197">
        <f t="shared" ref="BH140:BH163" si="7">IF(N140="sníž. přenesená",J140,0)</f>
        <v>0</v>
      </c>
      <c r="BI140" s="197">
        <f t="shared" ref="BI140:BI163" si="8">IF(N140="nulová",J140,0)</f>
        <v>0</v>
      </c>
      <c r="BJ140" s="14" t="s">
        <v>85</v>
      </c>
      <c r="BK140" s="197">
        <f t="shared" ref="BK140:BK163" si="9">ROUND(I140*H140,2)</f>
        <v>0</v>
      </c>
      <c r="BL140" s="14" t="s">
        <v>184</v>
      </c>
      <c r="BM140" s="196" t="s">
        <v>500</v>
      </c>
    </row>
    <row r="141" spans="1:65" s="2" customFormat="1" ht="24.15" customHeight="1">
      <c r="A141" s="31"/>
      <c r="B141" s="32"/>
      <c r="C141" s="198" t="s">
        <v>319</v>
      </c>
      <c r="D141" s="198" t="s">
        <v>187</v>
      </c>
      <c r="E141" s="199" t="s">
        <v>501</v>
      </c>
      <c r="F141" s="200" t="s">
        <v>502</v>
      </c>
      <c r="G141" s="201" t="s">
        <v>161</v>
      </c>
      <c r="H141" s="202">
        <v>110</v>
      </c>
      <c r="I141" s="203"/>
      <c r="J141" s="204">
        <f t="shared" si="0"/>
        <v>0</v>
      </c>
      <c r="K141" s="205"/>
      <c r="L141" s="206"/>
      <c r="M141" s="207" t="s">
        <v>1</v>
      </c>
      <c r="N141" s="208" t="s">
        <v>42</v>
      </c>
      <c r="O141" s="68"/>
      <c r="P141" s="194">
        <f t="shared" si="1"/>
        <v>0</v>
      </c>
      <c r="Q141" s="194">
        <v>2.5000000000000001E-4</v>
      </c>
      <c r="R141" s="194">
        <f t="shared" si="2"/>
        <v>2.75E-2</v>
      </c>
      <c r="S141" s="194">
        <v>0</v>
      </c>
      <c r="T141" s="195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190</v>
      </c>
      <c r="AT141" s="196" t="s">
        <v>187</v>
      </c>
      <c r="AU141" s="196" t="s">
        <v>87</v>
      </c>
      <c r="AY141" s="14" t="s">
        <v>137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85</v>
      </c>
      <c r="BK141" s="197">
        <f t="shared" si="9"/>
        <v>0</v>
      </c>
      <c r="BL141" s="14" t="s">
        <v>184</v>
      </c>
      <c r="BM141" s="196" t="s">
        <v>503</v>
      </c>
    </row>
    <row r="142" spans="1:65" s="2" customFormat="1" ht="24.15" customHeight="1">
      <c r="A142" s="31"/>
      <c r="B142" s="32"/>
      <c r="C142" s="184" t="s">
        <v>153</v>
      </c>
      <c r="D142" s="184" t="s">
        <v>140</v>
      </c>
      <c r="E142" s="185" t="s">
        <v>504</v>
      </c>
      <c r="F142" s="186" t="s">
        <v>505</v>
      </c>
      <c r="G142" s="187" t="s">
        <v>161</v>
      </c>
      <c r="H142" s="188">
        <v>65</v>
      </c>
      <c r="I142" s="189"/>
      <c r="J142" s="190">
        <f t="shared" si="0"/>
        <v>0</v>
      </c>
      <c r="K142" s="191"/>
      <c r="L142" s="36"/>
      <c r="M142" s="192" t="s">
        <v>1</v>
      </c>
      <c r="N142" s="193" t="s">
        <v>42</v>
      </c>
      <c r="O142" s="68"/>
      <c r="P142" s="194">
        <f t="shared" si="1"/>
        <v>0</v>
      </c>
      <c r="Q142" s="194">
        <v>0</v>
      </c>
      <c r="R142" s="194">
        <f t="shared" si="2"/>
        <v>0</v>
      </c>
      <c r="S142" s="194">
        <v>0</v>
      </c>
      <c r="T142" s="195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184</v>
      </c>
      <c r="AT142" s="196" t="s">
        <v>140</v>
      </c>
      <c r="AU142" s="196" t="s">
        <v>87</v>
      </c>
      <c r="AY142" s="14" t="s">
        <v>137</v>
      </c>
      <c r="BE142" s="197">
        <f t="shared" si="4"/>
        <v>0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85</v>
      </c>
      <c r="BK142" s="197">
        <f t="shared" si="9"/>
        <v>0</v>
      </c>
      <c r="BL142" s="14" t="s">
        <v>184</v>
      </c>
      <c r="BM142" s="196" t="s">
        <v>506</v>
      </c>
    </row>
    <row r="143" spans="1:65" s="2" customFormat="1" ht="24.15" customHeight="1">
      <c r="A143" s="31"/>
      <c r="B143" s="32"/>
      <c r="C143" s="198" t="s">
        <v>374</v>
      </c>
      <c r="D143" s="198" t="s">
        <v>187</v>
      </c>
      <c r="E143" s="199" t="s">
        <v>507</v>
      </c>
      <c r="F143" s="200" t="s">
        <v>508</v>
      </c>
      <c r="G143" s="201" t="s">
        <v>161</v>
      </c>
      <c r="H143" s="202">
        <v>65</v>
      </c>
      <c r="I143" s="203"/>
      <c r="J143" s="204">
        <f t="shared" si="0"/>
        <v>0</v>
      </c>
      <c r="K143" s="205"/>
      <c r="L143" s="206"/>
      <c r="M143" s="207" t="s">
        <v>1</v>
      </c>
      <c r="N143" s="208" t="s">
        <v>42</v>
      </c>
      <c r="O143" s="68"/>
      <c r="P143" s="194">
        <f t="shared" si="1"/>
        <v>0</v>
      </c>
      <c r="Q143" s="194">
        <v>1E-4</v>
      </c>
      <c r="R143" s="194">
        <f t="shared" si="2"/>
        <v>6.5000000000000006E-3</v>
      </c>
      <c r="S143" s="194">
        <v>0</v>
      </c>
      <c r="T143" s="195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190</v>
      </c>
      <c r="AT143" s="196" t="s">
        <v>187</v>
      </c>
      <c r="AU143" s="196" t="s">
        <v>87</v>
      </c>
      <c r="AY143" s="14" t="s">
        <v>137</v>
      </c>
      <c r="BE143" s="197">
        <f t="shared" si="4"/>
        <v>0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85</v>
      </c>
      <c r="BK143" s="197">
        <f t="shared" si="9"/>
        <v>0</v>
      </c>
      <c r="BL143" s="14" t="s">
        <v>184</v>
      </c>
      <c r="BM143" s="196" t="s">
        <v>509</v>
      </c>
    </row>
    <row r="144" spans="1:65" s="2" customFormat="1" ht="24.15" customHeight="1">
      <c r="A144" s="31"/>
      <c r="B144" s="32"/>
      <c r="C144" s="184" t="s">
        <v>458</v>
      </c>
      <c r="D144" s="184" t="s">
        <v>140</v>
      </c>
      <c r="E144" s="185" t="s">
        <v>217</v>
      </c>
      <c r="F144" s="186" t="s">
        <v>218</v>
      </c>
      <c r="G144" s="187" t="s">
        <v>161</v>
      </c>
      <c r="H144" s="188">
        <v>120</v>
      </c>
      <c r="I144" s="189"/>
      <c r="J144" s="190">
        <f t="shared" si="0"/>
        <v>0</v>
      </c>
      <c r="K144" s="191"/>
      <c r="L144" s="36"/>
      <c r="M144" s="192" t="s">
        <v>1</v>
      </c>
      <c r="N144" s="193" t="s">
        <v>42</v>
      </c>
      <c r="O144" s="68"/>
      <c r="P144" s="194">
        <f t="shared" si="1"/>
        <v>0</v>
      </c>
      <c r="Q144" s="194">
        <v>0</v>
      </c>
      <c r="R144" s="194">
        <f t="shared" si="2"/>
        <v>0</v>
      </c>
      <c r="S144" s="194">
        <v>0</v>
      </c>
      <c r="T144" s="195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184</v>
      </c>
      <c r="AT144" s="196" t="s">
        <v>140</v>
      </c>
      <c r="AU144" s="196" t="s">
        <v>87</v>
      </c>
      <c r="AY144" s="14" t="s">
        <v>137</v>
      </c>
      <c r="BE144" s="197">
        <f t="shared" si="4"/>
        <v>0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85</v>
      </c>
      <c r="BK144" s="197">
        <f t="shared" si="9"/>
        <v>0</v>
      </c>
      <c r="BL144" s="14" t="s">
        <v>184</v>
      </c>
      <c r="BM144" s="196" t="s">
        <v>510</v>
      </c>
    </row>
    <row r="145" spans="1:65" s="2" customFormat="1" ht="24.15" customHeight="1">
      <c r="A145" s="31"/>
      <c r="B145" s="32"/>
      <c r="C145" s="198" t="s">
        <v>216</v>
      </c>
      <c r="D145" s="198" t="s">
        <v>187</v>
      </c>
      <c r="E145" s="199" t="s">
        <v>221</v>
      </c>
      <c r="F145" s="200" t="s">
        <v>222</v>
      </c>
      <c r="G145" s="201" t="s">
        <v>161</v>
      </c>
      <c r="H145" s="202">
        <v>120</v>
      </c>
      <c r="I145" s="203"/>
      <c r="J145" s="204">
        <f t="shared" si="0"/>
        <v>0</v>
      </c>
      <c r="K145" s="205"/>
      <c r="L145" s="206"/>
      <c r="M145" s="207" t="s">
        <v>1</v>
      </c>
      <c r="N145" s="208" t="s">
        <v>42</v>
      </c>
      <c r="O145" s="68"/>
      <c r="P145" s="194">
        <f t="shared" si="1"/>
        <v>0</v>
      </c>
      <c r="Q145" s="194">
        <v>1.2E-4</v>
      </c>
      <c r="R145" s="194">
        <f t="shared" si="2"/>
        <v>1.44E-2</v>
      </c>
      <c r="S145" s="194">
        <v>0</v>
      </c>
      <c r="T145" s="195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190</v>
      </c>
      <c r="AT145" s="196" t="s">
        <v>187</v>
      </c>
      <c r="AU145" s="196" t="s">
        <v>87</v>
      </c>
      <c r="AY145" s="14" t="s">
        <v>137</v>
      </c>
      <c r="BE145" s="197">
        <f t="shared" si="4"/>
        <v>0</v>
      </c>
      <c r="BF145" s="197">
        <f t="shared" si="5"/>
        <v>0</v>
      </c>
      <c r="BG145" s="197">
        <f t="shared" si="6"/>
        <v>0</v>
      </c>
      <c r="BH145" s="197">
        <f t="shared" si="7"/>
        <v>0</v>
      </c>
      <c r="BI145" s="197">
        <f t="shared" si="8"/>
        <v>0</v>
      </c>
      <c r="BJ145" s="14" t="s">
        <v>85</v>
      </c>
      <c r="BK145" s="197">
        <f t="shared" si="9"/>
        <v>0</v>
      </c>
      <c r="BL145" s="14" t="s">
        <v>184</v>
      </c>
      <c r="BM145" s="196" t="s">
        <v>511</v>
      </c>
    </row>
    <row r="146" spans="1:65" s="2" customFormat="1" ht="24.15" customHeight="1">
      <c r="A146" s="31"/>
      <c r="B146" s="32"/>
      <c r="C146" s="184" t="s">
        <v>8</v>
      </c>
      <c r="D146" s="184" t="s">
        <v>140</v>
      </c>
      <c r="E146" s="185" t="s">
        <v>217</v>
      </c>
      <c r="F146" s="186" t="s">
        <v>218</v>
      </c>
      <c r="G146" s="187" t="s">
        <v>161</v>
      </c>
      <c r="H146" s="188">
        <v>160</v>
      </c>
      <c r="I146" s="189"/>
      <c r="J146" s="190">
        <f t="shared" si="0"/>
        <v>0</v>
      </c>
      <c r="K146" s="191"/>
      <c r="L146" s="36"/>
      <c r="M146" s="192" t="s">
        <v>1</v>
      </c>
      <c r="N146" s="193" t="s">
        <v>42</v>
      </c>
      <c r="O146" s="68"/>
      <c r="P146" s="194">
        <f t="shared" si="1"/>
        <v>0</v>
      </c>
      <c r="Q146" s="194">
        <v>0</v>
      </c>
      <c r="R146" s="194">
        <f t="shared" si="2"/>
        <v>0</v>
      </c>
      <c r="S146" s="194">
        <v>0</v>
      </c>
      <c r="T146" s="195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184</v>
      </c>
      <c r="AT146" s="196" t="s">
        <v>140</v>
      </c>
      <c r="AU146" s="196" t="s">
        <v>87</v>
      </c>
      <c r="AY146" s="14" t="s">
        <v>137</v>
      </c>
      <c r="BE146" s="197">
        <f t="shared" si="4"/>
        <v>0</v>
      </c>
      <c r="BF146" s="197">
        <f t="shared" si="5"/>
        <v>0</v>
      </c>
      <c r="BG146" s="197">
        <f t="shared" si="6"/>
        <v>0</v>
      </c>
      <c r="BH146" s="197">
        <f t="shared" si="7"/>
        <v>0</v>
      </c>
      <c r="BI146" s="197">
        <f t="shared" si="8"/>
        <v>0</v>
      </c>
      <c r="BJ146" s="14" t="s">
        <v>85</v>
      </c>
      <c r="BK146" s="197">
        <f t="shared" si="9"/>
        <v>0</v>
      </c>
      <c r="BL146" s="14" t="s">
        <v>184</v>
      </c>
      <c r="BM146" s="196" t="s">
        <v>512</v>
      </c>
    </row>
    <row r="147" spans="1:65" s="2" customFormat="1" ht="24.15" customHeight="1">
      <c r="A147" s="31"/>
      <c r="B147" s="32"/>
      <c r="C147" s="198" t="s">
        <v>184</v>
      </c>
      <c r="D147" s="198" t="s">
        <v>187</v>
      </c>
      <c r="E147" s="199" t="s">
        <v>226</v>
      </c>
      <c r="F147" s="200" t="s">
        <v>227</v>
      </c>
      <c r="G147" s="201" t="s">
        <v>161</v>
      </c>
      <c r="H147" s="202">
        <v>160</v>
      </c>
      <c r="I147" s="203"/>
      <c r="J147" s="204">
        <f t="shared" si="0"/>
        <v>0</v>
      </c>
      <c r="K147" s="205"/>
      <c r="L147" s="206"/>
      <c r="M147" s="207" t="s">
        <v>1</v>
      </c>
      <c r="N147" s="208" t="s">
        <v>42</v>
      </c>
      <c r="O147" s="68"/>
      <c r="P147" s="194">
        <f t="shared" si="1"/>
        <v>0</v>
      </c>
      <c r="Q147" s="194">
        <v>1.7000000000000001E-4</v>
      </c>
      <c r="R147" s="194">
        <f t="shared" si="2"/>
        <v>2.7200000000000002E-2</v>
      </c>
      <c r="S147" s="194">
        <v>0</v>
      </c>
      <c r="T147" s="195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190</v>
      </c>
      <c r="AT147" s="196" t="s">
        <v>187</v>
      </c>
      <c r="AU147" s="196" t="s">
        <v>87</v>
      </c>
      <c r="AY147" s="14" t="s">
        <v>137</v>
      </c>
      <c r="BE147" s="197">
        <f t="shared" si="4"/>
        <v>0</v>
      </c>
      <c r="BF147" s="197">
        <f t="shared" si="5"/>
        <v>0</v>
      </c>
      <c r="BG147" s="197">
        <f t="shared" si="6"/>
        <v>0</v>
      </c>
      <c r="BH147" s="197">
        <f t="shared" si="7"/>
        <v>0</v>
      </c>
      <c r="BI147" s="197">
        <f t="shared" si="8"/>
        <v>0</v>
      </c>
      <c r="BJ147" s="14" t="s">
        <v>85</v>
      </c>
      <c r="BK147" s="197">
        <f t="shared" si="9"/>
        <v>0</v>
      </c>
      <c r="BL147" s="14" t="s">
        <v>184</v>
      </c>
      <c r="BM147" s="196" t="s">
        <v>513</v>
      </c>
    </row>
    <row r="148" spans="1:65" s="2" customFormat="1" ht="24.15" customHeight="1">
      <c r="A148" s="31"/>
      <c r="B148" s="32"/>
      <c r="C148" s="184" t="s">
        <v>350</v>
      </c>
      <c r="D148" s="184" t="s">
        <v>140</v>
      </c>
      <c r="E148" s="185" t="s">
        <v>245</v>
      </c>
      <c r="F148" s="186" t="s">
        <v>246</v>
      </c>
      <c r="G148" s="187" t="s">
        <v>161</v>
      </c>
      <c r="H148" s="188">
        <v>110</v>
      </c>
      <c r="I148" s="189"/>
      <c r="J148" s="190">
        <f t="shared" si="0"/>
        <v>0</v>
      </c>
      <c r="K148" s="191"/>
      <c r="L148" s="36"/>
      <c r="M148" s="192" t="s">
        <v>1</v>
      </c>
      <c r="N148" s="193" t="s">
        <v>42</v>
      </c>
      <c r="O148" s="68"/>
      <c r="P148" s="194">
        <f t="shared" si="1"/>
        <v>0</v>
      </c>
      <c r="Q148" s="194">
        <v>0</v>
      </c>
      <c r="R148" s="194">
        <f t="shared" si="2"/>
        <v>0</v>
      </c>
      <c r="S148" s="194">
        <v>0</v>
      </c>
      <c r="T148" s="195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184</v>
      </c>
      <c r="AT148" s="196" t="s">
        <v>140</v>
      </c>
      <c r="AU148" s="196" t="s">
        <v>87</v>
      </c>
      <c r="AY148" s="14" t="s">
        <v>137</v>
      </c>
      <c r="BE148" s="197">
        <f t="shared" si="4"/>
        <v>0</v>
      </c>
      <c r="BF148" s="197">
        <f t="shared" si="5"/>
        <v>0</v>
      </c>
      <c r="BG148" s="197">
        <f t="shared" si="6"/>
        <v>0</v>
      </c>
      <c r="BH148" s="197">
        <f t="shared" si="7"/>
        <v>0</v>
      </c>
      <c r="BI148" s="197">
        <f t="shared" si="8"/>
        <v>0</v>
      </c>
      <c r="BJ148" s="14" t="s">
        <v>85</v>
      </c>
      <c r="BK148" s="197">
        <f t="shared" si="9"/>
        <v>0</v>
      </c>
      <c r="BL148" s="14" t="s">
        <v>184</v>
      </c>
      <c r="BM148" s="196" t="s">
        <v>514</v>
      </c>
    </row>
    <row r="149" spans="1:65" s="2" customFormat="1" ht="24.15" customHeight="1">
      <c r="A149" s="31"/>
      <c r="B149" s="32"/>
      <c r="C149" s="198" t="s">
        <v>515</v>
      </c>
      <c r="D149" s="198" t="s">
        <v>187</v>
      </c>
      <c r="E149" s="199" t="s">
        <v>249</v>
      </c>
      <c r="F149" s="200" t="s">
        <v>250</v>
      </c>
      <c r="G149" s="201" t="s">
        <v>161</v>
      </c>
      <c r="H149" s="202">
        <v>110</v>
      </c>
      <c r="I149" s="203"/>
      <c r="J149" s="204">
        <f t="shared" si="0"/>
        <v>0</v>
      </c>
      <c r="K149" s="205"/>
      <c r="L149" s="206"/>
      <c r="M149" s="207" t="s">
        <v>1</v>
      </c>
      <c r="N149" s="208" t="s">
        <v>42</v>
      </c>
      <c r="O149" s="68"/>
      <c r="P149" s="194">
        <f t="shared" si="1"/>
        <v>0</v>
      </c>
      <c r="Q149" s="194">
        <v>1.1000000000000001E-3</v>
      </c>
      <c r="R149" s="194">
        <f t="shared" si="2"/>
        <v>0.12100000000000001</v>
      </c>
      <c r="S149" s="194">
        <v>0</v>
      </c>
      <c r="T149" s="195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190</v>
      </c>
      <c r="AT149" s="196" t="s">
        <v>187</v>
      </c>
      <c r="AU149" s="196" t="s">
        <v>87</v>
      </c>
      <c r="AY149" s="14" t="s">
        <v>137</v>
      </c>
      <c r="BE149" s="197">
        <f t="shared" si="4"/>
        <v>0</v>
      </c>
      <c r="BF149" s="197">
        <f t="shared" si="5"/>
        <v>0</v>
      </c>
      <c r="BG149" s="197">
        <f t="shared" si="6"/>
        <v>0</v>
      </c>
      <c r="BH149" s="197">
        <f t="shared" si="7"/>
        <v>0</v>
      </c>
      <c r="BI149" s="197">
        <f t="shared" si="8"/>
        <v>0</v>
      </c>
      <c r="BJ149" s="14" t="s">
        <v>85</v>
      </c>
      <c r="BK149" s="197">
        <f t="shared" si="9"/>
        <v>0</v>
      </c>
      <c r="BL149" s="14" t="s">
        <v>184</v>
      </c>
      <c r="BM149" s="196" t="s">
        <v>516</v>
      </c>
    </row>
    <row r="150" spans="1:65" s="2" customFormat="1" ht="16.5" customHeight="1">
      <c r="A150" s="31"/>
      <c r="B150" s="32"/>
      <c r="C150" s="184" t="s">
        <v>385</v>
      </c>
      <c r="D150" s="184" t="s">
        <v>140</v>
      </c>
      <c r="E150" s="185" t="s">
        <v>517</v>
      </c>
      <c r="F150" s="186" t="s">
        <v>518</v>
      </c>
      <c r="G150" s="187" t="s">
        <v>143</v>
      </c>
      <c r="H150" s="188">
        <v>1</v>
      </c>
      <c r="I150" s="189"/>
      <c r="J150" s="190">
        <f t="shared" si="0"/>
        <v>0</v>
      </c>
      <c r="K150" s="191"/>
      <c r="L150" s="36"/>
      <c r="M150" s="192" t="s">
        <v>1</v>
      </c>
      <c r="N150" s="193" t="s">
        <v>42</v>
      </c>
      <c r="O150" s="68"/>
      <c r="P150" s="194">
        <f t="shared" si="1"/>
        <v>0</v>
      </c>
      <c r="Q150" s="194">
        <v>0</v>
      </c>
      <c r="R150" s="194">
        <f t="shared" si="2"/>
        <v>0</v>
      </c>
      <c r="S150" s="194">
        <v>0</v>
      </c>
      <c r="T150" s="195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184</v>
      </c>
      <c r="AT150" s="196" t="s">
        <v>140</v>
      </c>
      <c r="AU150" s="196" t="s">
        <v>87</v>
      </c>
      <c r="AY150" s="14" t="s">
        <v>137</v>
      </c>
      <c r="BE150" s="197">
        <f t="shared" si="4"/>
        <v>0</v>
      </c>
      <c r="BF150" s="197">
        <f t="shared" si="5"/>
        <v>0</v>
      </c>
      <c r="BG150" s="197">
        <f t="shared" si="6"/>
        <v>0</v>
      </c>
      <c r="BH150" s="197">
        <f t="shared" si="7"/>
        <v>0</v>
      </c>
      <c r="BI150" s="197">
        <f t="shared" si="8"/>
        <v>0</v>
      </c>
      <c r="BJ150" s="14" t="s">
        <v>85</v>
      </c>
      <c r="BK150" s="197">
        <f t="shared" si="9"/>
        <v>0</v>
      </c>
      <c r="BL150" s="14" t="s">
        <v>184</v>
      </c>
      <c r="BM150" s="196" t="s">
        <v>519</v>
      </c>
    </row>
    <row r="151" spans="1:65" s="2" customFormat="1" ht="24.15" customHeight="1">
      <c r="A151" s="31"/>
      <c r="B151" s="32"/>
      <c r="C151" s="198" t="s">
        <v>389</v>
      </c>
      <c r="D151" s="198" t="s">
        <v>187</v>
      </c>
      <c r="E151" s="199" t="s">
        <v>276</v>
      </c>
      <c r="F151" s="200" t="s">
        <v>520</v>
      </c>
      <c r="G151" s="201" t="s">
        <v>143</v>
      </c>
      <c r="H151" s="202">
        <v>1</v>
      </c>
      <c r="I151" s="203"/>
      <c r="J151" s="204">
        <f t="shared" si="0"/>
        <v>0</v>
      </c>
      <c r="K151" s="205"/>
      <c r="L151" s="206"/>
      <c r="M151" s="207" t="s">
        <v>1</v>
      </c>
      <c r="N151" s="208" t="s">
        <v>42</v>
      </c>
      <c r="O151" s="68"/>
      <c r="P151" s="194">
        <f t="shared" si="1"/>
        <v>0</v>
      </c>
      <c r="Q151" s="194">
        <v>0</v>
      </c>
      <c r="R151" s="194">
        <f t="shared" si="2"/>
        <v>0</v>
      </c>
      <c r="S151" s="194">
        <v>0</v>
      </c>
      <c r="T151" s="195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190</v>
      </c>
      <c r="AT151" s="196" t="s">
        <v>187</v>
      </c>
      <c r="AU151" s="196" t="s">
        <v>87</v>
      </c>
      <c r="AY151" s="14" t="s">
        <v>137</v>
      </c>
      <c r="BE151" s="197">
        <f t="shared" si="4"/>
        <v>0</v>
      </c>
      <c r="BF151" s="197">
        <f t="shared" si="5"/>
        <v>0</v>
      </c>
      <c r="BG151" s="197">
        <f t="shared" si="6"/>
        <v>0</v>
      </c>
      <c r="BH151" s="197">
        <f t="shared" si="7"/>
        <v>0</v>
      </c>
      <c r="BI151" s="197">
        <f t="shared" si="8"/>
        <v>0</v>
      </c>
      <c r="BJ151" s="14" t="s">
        <v>85</v>
      </c>
      <c r="BK151" s="197">
        <f t="shared" si="9"/>
        <v>0</v>
      </c>
      <c r="BL151" s="14" t="s">
        <v>184</v>
      </c>
      <c r="BM151" s="196" t="s">
        <v>521</v>
      </c>
    </row>
    <row r="152" spans="1:65" s="2" customFormat="1" ht="16.5" customHeight="1">
      <c r="A152" s="31"/>
      <c r="B152" s="32"/>
      <c r="C152" s="184" t="s">
        <v>204</v>
      </c>
      <c r="D152" s="184" t="s">
        <v>140</v>
      </c>
      <c r="E152" s="185" t="s">
        <v>522</v>
      </c>
      <c r="F152" s="186" t="s">
        <v>523</v>
      </c>
      <c r="G152" s="187" t="s">
        <v>143</v>
      </c>
      <c r="H152" s="188">
        <v>1</v>
      </c>
      <c r="I152" s="189"/>
      <c r="J152" s="190">
        <f t="shared" si="0"/>
        <v>0</v>
      </c>
      <c r="K152" s="191"/>
      <c r="L152" s="36"/>
      <c r="M152" s="192" t="s">
        <v>1</v>
      </c>
      <c r="N152" s="193" t="s">
        <v>42</v>
      </c>
      <c r="O152" s="68"/>
      <c r="P152" s="194">
        <f t="shared" si="1"/>
        <v>0</v>
      </c>
      <c r="Q152" s="194">
        <v>0</v>
      </c>
      <c r="R152" s="194">
        <f t="shared" si="2"/>
        <v>0</v>
      </c>
      <c r="S152" s="194">
        <v>0</v>
      </c>
      <c r="T152" s="195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184</v>
      </c>
      <c r="AT152" s="196" t="s">
        <v>140</v>
      </c>
      <c r="AU152" s="196" t="s">
        <v>87</v>
      </c>
      <c r="AY152" s="14" t="s">
        <v>137</v>
      </c>
      <c r="BE152" s="197">
        <f t="shared" si="4"/>
        <v>0</v>
      </c>
      <c r="BF152" s="197">
        <f t="shared" si="5"/>
        <v>0</v>
      </c>
      <c r="BG152" s="197">
        <f t="shared" si="6"/>
        <v>0</v>
      </c>
      <c r="BH152" s="197">
        <f t="shared" si="7"/>
        <v>0</v>
      </c>
      <c r="BI152" s="197">
        <f t="shared" si="8"/>
        <v>0</v>
      </c>
      <c r="BJ152" s="14" t="s">
        <v>85</v>
      </c>
      <c r="BK152" s="197">
        <f t="shared" si="9"/>
        <v>0</v>
      </c>
      <c r="BL152" s="14" t="s">
        <v>184</v>
      </c>
      <c r="BM152" s="196" t="s">
        <v>524</v>
      </c>
    </row>
    <row r="153" spans="1:65" s="2" customFormat="1" ht="24.15" customHeight="1">
      <c r="A153" s="31"/>
      <c r="B153" s="32"/>
      <c r="C153" s="198" t="s">
        <v>200</v>
      </c>
      <c r="D153" s="198" t="s">
        <v>187</v>
      </c>
      <c r="E153" s="199" t="s">
        <v>525</v>
      </c>
      <c r="F153" s="200" t="s">
        <v>526</v>
      </c>
      <c r="G153" s="201" t="s">
        <v>143</v>
      </c>
      <c r="H153" s="202">
        <v>1</v>
      </c>
      <c r="I153" s="203"/>
      <c r="J153" s="204">
        <f t="shared" si="0"/>
        <v>0</v>
      </c>
      <c r="K153" s="205"/>
      <c r="L153" s="206"/>
      <c r="M153" s="207" t="s">
        <v>1</v>
      </c>
      <c r="N153" s="208" t="s">
        <v>42</v>
      </c>
      <c r="O153" s="68"/>
      <c r="P153" s="194">
        <f t="shared" si="1"/>
        <v>0</v>
      </c>
      <c r="Q153" s="194">
        <v>0</v>
      </c>
      <c r="R153" s="194">
        <f t="shared" si="2"/>
        <v>0</v>
      </c>
      <c r="S153" s="194">
        <v>0</v>
      </c>
      <c r="T153" s="195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190</v>
      </c>
      <c r="AT153" s="196" t="s">
        <v>187</v>
      </c>
      <c r="AU153" s="196" t="s">
        <v>87</v>
      </c>
      <c r="AY153" s="14" t="s">
        <v>137</v>
      </c>
      <c r="BE153" s="197">
        <f t="shared" si="4"/>
        <v>0</v>
      </c>
      <c r="BF153" s="197">
        <f t="shared" si="5"/>
        <v>0</v>
      </c>
      <c r="BG153" s="197">
        <f t="shared" si="6"/>
        <v>0</v>
      </c>
      <c r="BH153" s="197">
        <f t="shared" si="7"/>
        <v>0</v>
      </c>
      <c r="BI153" s="197">
        <f t="shared" si="8"/>
        <v>0</v>
      </c>
      <c r="BJ153" s="14" t="s">
        <v>85</v>
      </c>
      <c r="BK153" s="197">
        <f t="shared" si="9"/>
        <v>0</v>
      </c>
      <c r="BL153" s="14" t="s">
        <v>184</v>
      </c>
      <c r="BM153" s="196" t="s">
        <v>527</v>
      </c>
    </row>
    <row r="154" spans="1:65" s="2" customFormat="1" ht="16.5" customHeight="1">
      <c r="A154" s="31"/>
      <c r="B154" s="32"/>
      <c r="C154" s="184" t="s">
        <v>465</v>
      </c>
      <c r="D154" s="184" t="s">
        <v>140</v>
      </c>
      <c r="E154" s="185" t="s">
        <v>324</v>
      </c>
      <c r="F154" s="186" t="s">
        <v>325</v>
      </c>
      <c r="G154" s="187" t="s">
        <v>143</v>
      </c>
      <c r="H154" s="188">
        <v>16</v>
      </c>
      <c r="I154" s="189"/>
      <c r="J154" s="190">
        <f t="shared" si="0"/>
        <v>0</v>
      </c>
      <c r="K154" s="191"/>
      <c r="L154" s="36"/>
      <c r="M154" s="192" t="s">
        <v>1</v>
      </c>
      <c r="N154" s="193" t="s">
        <v>42</v>
      </c>
      <c r="O154" s="68"/>
      <c r="P154" s="194">
        <f t="shared" si="1"/>
        <v>0</v>
      </c>
      <c r="Q154" s="194">
        <v>0</v>
      </c>
      <c r="R154" s="194">
        <f t="shared" si="2"/>
        <v>0</v>
      </c>
      <c r="S154" s="194">
        <v>0</v>
      </c>
      <c r="T154" s="195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184</v>
      </c>
      <c r="AT154" s="196" t="s">
        <v>140</v>
      </c>
      <c r="AU154" s="196" t="s">
        <v>87</v>
      </c>
      <c r="AY154" s="14" t="s">
        <v>137</v>
      </c>
      <c r="BE154" s="197">
        <f t="shared" si="4"/>
        <v>0</v>
      </c>
      <c r="BF154" s="197">
        <f t="shared" si="5"/>
        <v>0</v>
      </c>
      <c r="BG154" s="197">
        <f t="shared" si="6"/>
        <v>0</v>
      </c>
      <c r="BH154" s="197">
        <f t="shared" si="7"/>
        <v>0</v>
      </c>
      <c r="BI154" s="197">
        <f t="shared" si="8"/>
        <v>0</v>
      </c>
      <c r="BJ154" s="14" t="s">
        <v>85</v>
      </c>
      <c r="BK154" s="197">
        <f t="shared" si="9"/>
        <v>0</v>
      </c>
      <c r="BL154" s="14" t="s">
        <v>184</v>
      </c>
      <c r="BM154" s="196" t="s">
        <v>528</v>
      </c>
    </row>
    <row r="155" spans="1:65" s="2" customFormat="1" ht="24.15" customHeight="1">
      <c r="A155" s="31"/>
      <c r="B155" s="32"/>
      <c r="C155" s="198" t="s">
        <v>470</v>
      </c>
      <c r="D155" s="198" t="s">
        <v>187</v>
      </c>
      <c r="E155" s="199" t="s">
        <v>343</v>
      </c>
      <c r="F155" s="200" t="s">
        <v>329</v>
      </c>
      <c r="G155" s="201" t="s">
        <v>143</v>
      </c>
      <c r="H155" s="202">
        <v>16</v>
      </c>
      <c r="I155" s="203"/>
      <c r="J155" s="204">
        <f t="shared" si="0"/>
        <v>0</v>
      </c>
      <c r="K155" s="205"/>
      <c r="L155" s="206"/>
      <c r="M155" s="207" t="s">
        <v>1</v>
      </c>
      <c r="N155" s="208" t="s">
        <v>42</v>
      </c>
      <c r="O155" s="68"/>
      <c r="P155" s="194">
        <f t="shared" si="1"/>
        <v>0</v>
      </c>
      <c r="Q155" s="194">
        <v>0</v>
      </c>
      <c r="R155" s="194">
        <f t="shared" si="2"/>
        <v>0</v>
      </c>
      <c r="S155" s="194">
        <v>0</v>
      </c>
      <c r="T155" s="195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190</v>
      </c>
      <c r="AT155" s="196" t="s">
        <v>187</v>
      </c>
      <c r="AU155" s="196" t="s">
        <v>87</v>
      </c>
      <c r="AY155" s="14" t="s">
        <v>137</v>
      </c>
      <c r="BE155" s="197">
        <f t="shared" si="4"/>
        <v>0</v>
      </c>
      <c r="BF155" s="197">
        <f t="shared" si="5"/>
        <v>0</v>
      </c>
      <c r="BG155" s="197">
        <f t="shared" si="6"/>
        <v>0</v>
      </c>
      <c r="BH155" s="197">
        <f t="shared" si="7"/>
        <v>0</v>
      </c>
      <c r="BI155" s="197">
        <f t="shared" si="8"/>
        <v>0</v>
      </c>
      <c r="BJ155" s="14" t="s">
        <v>85</v>
      </c>
      <c r="BK155" s="197">
        <f t="shared" si="9"/>
        <v>0</v>
      </c>
      <c r="BL155" s="14" t="s">
        <v>184</v>
      </c>
      <c r="BM155" s="196" t="s">
        <v>529</v>
      </c>
    </row>
    <row r="156" spans="1:65" s="2" customFormat="1" ht="16.5" customHeight="1">
      <c r="A156" s="31"/>
      <c r="B156" s="32"/>
      <c r="C156" s="184" t="s">
        <v>158</v>
      </c>
      <c r="D156" s="184" t="s">
        <v>140</v>
      </c>
      <c r="E156" s="185" t="s">
        <v>339</v>
      </c>
      <c r="F156" s="186" t="s">
        <v>325</v>
      </c>
      <c r="G156" s="187" t="s">
        <v>143</v>
      </c>
      <c r="H156" s="188">
        <v>2</v>
      </c>
      <c r="I156" s="189"/>
      <c r="J156" s="190">
        <f t="shared" si="0"/>
        <v>0</v>
      </c>
      <c r="K156" s="191"/>
      <c r="L156" s="36"/>
      <c r="M156" s="192" t="s">
        <v>1</v>
      </c>
      <c r="N156" s="193" t="s">
        <v>42</v>
      </c>
      <c r="O156" s="68"/>
      <c r="P156" s="194">
        <f t="shared" si="1"/>
        <v>0</v>
      </c>
      <c r="Q156" s="194">
        <v>0</v>
      </c>
      <c r="R156" s="194">
        <f t="shared" si="2"/>
        <v>0</v>
      </c>
      <c r="S156" s="194">
        <v>0</v>
      </c>
      <c r="T156" s="195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184</v>
      </c>
      <c r="AT156" s="196" t="s">
        <v>140</v>
      </c>
      <c r="AU156" s="196" t="s">
        <v>87</v>
      </c>
      <c r="AY156" s="14" t="s">
        <v>137</v>
      </c>
      <c r="BE156" s="197">
        <f t="shared" si="4"/>
        <v>0</v>
      </c>
      <c r="BF156" s="197">
        <f t="shared" si="5"/>
        <v>0</v>
      </c>
      <c r="BG156" s="197">
        <f t="shared" si="6"/>
        <v>0</v>
      </c>
      <c r="BH156" s="197">
        <f t="shared" si="7"/>
        <v>0</v>
      </c>
      <c r="BI156" s="197">
        <f t="shared" si="8"/>
        <v>0</v>
      </c>
      <c r="BJ156" s="14" t="s">
        <v>85</v>
      </c>
      <c r="BK156" s="197">
        <f t="shared" si="9"/>
        <v>0</v>
      </c>
      <c r="BL156" s="14" t="s">
        <v>184</v>
      </c>
      <c r="BM156" s="196" t="s">
        <v>530</v>
      </c>
    </row>
    <row r="157" spans="1:65" s="2" customFormat="1" ht="24.15" customHeight="1">
      <c r="A157" s="31"/>
      <c r="B157" s="32"/>
      <c r="C157" s="198" t="s">
        <v>148</v>
      </c>
      <c r="D157" s="198" t="s">
        <v>187</v>
      </c>
      <c r="E157" s="199" t="s">
        <v>335</v>
      </c>
      <c r="F157" s="200" t="s">
        <v>336</v>
      </c>
      <c r="G157" s="201" t="s">
        <v>143</v>
      </c>
      <c r="H157" s="202">
        <v>2</v>
      </c>
      <c r="I157" s="203"/>
      <c r="J157" s="204">
        <f t="shared" si="0"/>
        <v>0</v>
      </c>
      <c r="K157" s="205"/>
      <c r="L157" s="206"/>
      <c r="M157" s="207" t="s">
        <v>1</v>
      </c>
      <c r="N157" s="208" t="s">
        <v>42</v>
      </c>
      <c r="O157" s="68"/>
      <c r="P157" s="194">
        <f t="shared" si="1"/>
        <v>0</v>
      </c>
      <c r="Q157" s="194">
        <v>0</v>
      </c>
      <c r="R157" s="194">
        <f t="shared" si="2"/>
        <v>0</v>
      </c>
      <c r="S157" s="194">
        <v>0</v>
      </c>
      <c r="T157" s="195">
        <f t="shared" si="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190</v>
      </c>
      <c r="AT157" s="196" t="s">
        <v>187</v>
      </c>
      <c r="AU157" s="196" t="s">
        <v>87</v>
      </c>
      <c r="AY157" s="14" t="s">
        <v>137</v>
      </c>
      <c r="BE157" s="197">
        <f t="shared" si="4"/>
        <v>0</v>
      </c>
      <c r="BF157" s="197">
        <f t="shared" si="5"/>
        <v>0</v>
      </c>
      <c r="BG157" s="197">
        <f t="shared" si="6"/>
        <v>0</v>
      </c>
      <c r="BH157" s="197">
        <f t="shared" si="7"/>
        <v>0</v>
      </c>
      <c r="BI157" s="197">
        <f t="shared" si="8"/>
        <v>0</v>
      </c>
      <c r="BJ157" s="14" t="s">
        <v>85</v>
      </c>
      <c r="BK157" s="197">
        <f t="shared" si="9"/>
        <v>0</v>
      </c>
      <c r="BL157" s="14" t="s">
        <v>184</v>
      </c>
      <c r="BM157" s="196" t="s">
        <v>531</v>
      </c>
    </row>
    <row r="158" spans="1:65" s="2" customFormat="1" ht="16.5" customHeight="1">
      <c r="A158" s="31"/>
      <c r="B158" s="32"/>
      <c r="C158" s="184" t="s">
        <v>447</v>
      </c>
      <c r="D158" s="184" t="s">
        <v>140</v>
      </c>
      <c r="E158" s="185" t="s">
        <v>347</v>
      </c>
      <c r="F158" s="186" t="s">
        <v>348</v>
      </c>
      <c r="G158" s="187" t="s">
        <v>143</v>
      </c>
      <c r="H158" s="188">
        <v>2</v>
      </c>
      <c r="I158" s="189"/>
      <c r="J158" s="190">
        <f t="shared" si="0"/>
        <v>0</v>
      </c>
      <c r="K158" s="191"/>
      <c r="L158" s="36"/>
      <c r="M158" s="192" t="s">
        <v>1</v>
      </c>
      <c r="N158" s="193" t="s">
        <v>42</v>
      </c>
      <c r="O158" s="68"/>
      <c r="P158" s="194">
        <f t="shared" si="1"/>
        <v>0</v>
      </c>
      <c r="Q158" s="194">
        <v>0</v>
      </c>
      <c r="R158" s="194">
        <f t="shared" si="2"/>
        <v>0</v>
      </c>
      <c r="S158" s="194">
        <v>0</v>
      </c>
      <c r="T158" s="195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184</v>
      </c>
      <c r="AT158" s="196" t="s">
        <v>140</v>
      </c>
      <c r="AU158" s="196" t="s">
        <v>87</v>
      </c>
      <c r="AY158" s="14" t="s">
        <v>137</v>
      </c>
      <c r="BE158" s="197">
        <f t="shared" si="4"/>
        <v>0</v>
      </c>
      <c r="BF158" s="197">
        <f t="shared" si="5"/>
        <v>0</v>
      </c>
      <c r="BG158" s="197">
        <f t="shared" si="6"/>
        <v>0</v>
      </c>
      <c r="BH158" s="197">
        <f t="shared" si="7"/>
        <v>0</v>
      </c>
      <c r="BI158" s="197">
        <f t="shared" si="8"/>
        <v>0</v>
      </c>
      <c r="BJ158" s="14" t="s">
        <v>85</v>
      </c>
      <c r="BK158" s="197">
        <f t="shared" si="9"/>
        <v>0</v>
      </c>
      <c r="BL158" s="14" t="s">
        <v>184</v>
      </c>
      <c r="BM158" s="196" t="s">
        <v>532</v>
      </c>
    </row>
    <row r="159" spans="1:65" s="2" customFormat="1" ht="33" customHeight="1">
      <c r="A159" s="31"/>
      <c r="B159" s="32"/>
      <c r="C159" s="198" t="s">
        <v>457</v>
      </c>
      <c r="D159" s="198" t="s">
        <v>187</v>
      </c>
      <c r="E159" s="199" t="s">
        <v>351</v>
      </c>
      <c r="F159" s="200" t="s">
        <v>352</v>
      </c>
      <c r="G159" s="201" t="s">
        <v>143</v>
      </c>
      <c r="H159" s="202">
        <v>2</v>
      </c>
      <c r="I159" s="203"/>
      <c r="J159" s="204">
        <f t="shared" si="0"/>
        <v>0</v>
      </c>
      <c r="K159" s="205"/>
      <c r="L159" s="206"/>
      <c r="M159" s="207" t="s">
        <v>1</v>
      </c>
      <c r="N159" s="208" t="s">
        <v>42</v>
      </c>
      <c r="O159" s="68"/>
      <c r="P159" s="194">
        <f t="shared" si="1"/>
        <v>0</v>
      </c>
      <c r="Q159" s="194">
        <v>0</v>
      </c>
      <c r="R159" s="194">
        <f t="shared" si="2"/>
        <v>0</v>
      </c>
      <c r="S159" s="194">
        <v>0</v>
      </c>
      <c r="T159" s="195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190</v>
      </c>
      <c r="AT159" s="196" t="s">
        <v>187</v>
      </c>
      <c r="AU159" s="196" t="s">
        <v>87</v>
      </c>
      <c r="AY159" s="14" t="s">
        <v>137</v>
      </c>
      <c r="BE159" s="197">
        <f t="shared" si="4"/>
        <v>0</v>
      </c>
      <c r="BF159" s="197">
        <f t="shared" si="5"/>
        <v>0</v>
      </c>
      <c r="BG159" s="197">
        <f t="shared" si="6"/>
        <v>0</v>
      </c>
      <c r="BH159" s="197">
        <f t="shared" si="7"/>
        <v>0</v>
      </c>
      <c r="BI159" s="197">
        <f t="shared" si="8"/>
        <v>0</v>
      </c>
      <c r="BJ159" s="14" t="s">
        <v>85</v>
      </c>
      <c r="BK159" s="197">
        <f t="shared" si="9"/>
        <v>0</v>
      </c>
      <c r="BL159" s="14" t="s">
        <v>184</v>
      </c>
      <c r="BM159" s="196" t="s">
        <v>533</v>
      </c>
    </row>
    <row r="160" spans="1:65" s="2" customFormat="1" ht="33" customHeight="1">
      <c r="A160" s="31"/>
      <c r="B160" s="32"/>
      <c r="C160" s="184" t="s">
        <v>409</v>
      </c>
      <c r="D160" s="184" t="s">
        <v>140</v>
      </c>
      <c r="E160" s="185" t="s">
        <v>534</v>
      </c>
      <c r="F160" s="186" t="s">
        <v>535</v>
      </c>
      <c r="G160" s="187" t="s">
        <v>143</v>
      </c>
      <c r="H160" s="188">
        <v>3</v>
      </c>
      <c r="I160" s="189"/>
      <c r="J160" s="190">
        <f t="shared" si="0"/>
        <v>0</v>
      </c>
      <c r="K160" s="191"/>
      <c r="L160" s="36"/>
      <c r="M160" s="192" t="s">
        <v>1</v>
      </c>
      <c r="N160" s="193" t="s">
        <v>42</v>
      </c>
      <c r="O160" s="68"/>
      <c r="P160" s="194">
        <f t="shared" si="1"/>
        <v>0</v>
      </c>
      <c r="Q160" s="194">
        <v>0</v>
      </c>
      <c r="R160" s="194">
        <f t="shared" si="2"/>
        <v>0</v>
      </c>
      <c r="S160" s="194">
        <v>0</v>
      </c>
      <c r="T160" s="195">
        <f t="shared" si="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6" t="s">
        <v>184</v>
      </c>
      <c r="AT160" s="196" t="s">
        <v>140</v>
      </c>
      <c r="AU160" s="196" t="s">
        <v>87</v>
      </c>
      <c r="AY160" s="14" t="s">
        <v>137</v>
      </c>
      <c r="BE160" s="197">
        <f t="shared" si="4"/>
        <v>0</v>
      </c>
      <c r="BF160" s="197">
        <f t="shared" si="5"/>
        <v>0</v>
      </c>
      <c r="BG160" s="197">
        <f t="shared" si="6"/>
        <v>0</v>
      </c>
      <c r="BH160" s="197">
        <f t="shared" si="7"/>
        <v>0</v>
      </c>
      <c r="BI160" s="197">
        <f t="shared" si="8"/>
        <v>0</v>
      </c>
      <c r="BJ160" s="14" t="s">
        <v>85</v>
      </c>
      <c r="BK160" s="197">
        <f t="shared" si="9"/>
        <v>0</v>
      </c>
      <c r="BL160" s="14" t="s">
        <v>184</v>
      </c>
      <c r="BM160" s="196" t="s">
        <v>536</v>
      </c>
    </row>
    <row r="161" spans="1:65" s="2" customFormat="1" ht="33" customHeight="1">
      <c r="A161" s="31"/>
      <c r="B161" s="32"/>
      <c r="C161" s="198" t="s">
        <v>413</v>
      </c>
      <c r="D161" s="198" t="s">
        <v>187</v>
      </c>
      <c r="E161" s="199" t="s">
        <v>537</v>
      </c>
      <c r="F161" s="200" t="s">
        <v>538</v>
      </c>
      <c r="G161" s="201" t="s">
        <v>143</v>
      </c>
      <c r="H161" s="202">
        <v>3</v>
      </c>
      <c r="I161" s="203"/>
      <c r="J161" s="204">
        <f t="shared" si="0"/>
        <v>0</v>
      </c>
      <c r="K161" s="205"/>
      <c r="L161" s="206"/>
      <c r="M161" s="207" t="s">
        <v>1</v>
      </c>
      <c r="N161" s="208" t="s">
        <v>42</v>
      </c>
      <c r="O161" s="68"/>
      <c r="P161" s="194">
        <f t="shared" si="1"/>
        <v>0</v>
      </c>
      <c r="Q161" s="194">
        <v>0</v>
      </c>
      <c r="R161" s="194">
        <f t="shared" si="2"/>
        <v>0</v>
      </c>
      <c r="S161" s="194">
        <v>0</v>
      </c>
      <c r="T161" s="195">
        <f t="shared" si="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190</v>
      </c>
      <c r="AT161" s="196" t="s">
        <v>187</v>
      </c>
      <c r="AU161" s="196" t="s">
        <v>87</v>
      </c>
      <c r="AY161" s="14" t="s">
        <v>137</v>
      </c>
      <c r="BE161" s="197">
        <f t="shared" si="4"/>
        <v>0</v>
      </c>
      <c r="BF161" s="197">
        <f t="shared" si="5"/>
        <v>0</v>
      </c>
      <c r="BG161" s="197">
        <f t="shared" si="6"/>
        <v>0</v>
      </c>
      <c r="BH161" s="197">
        <f t="shared" si="7"/>
        <v>0</v>
      </c>
      <c r="BI161" s="197">
        <f t="shared" si="8"/>
        <v>0</v>
      </c>
      <c r="BJ161" s="14" t="s">
        <v>85</v>
      </c>
      <c r="BK161" s="197">
        <f t="shared" si="9"/>
        <v>0</v>
      </c>
      <c r="BL161" s="14" t="s">
        <v>184</v>
      </c>
      <c r="BM161" s="196" t="s">
        <v>539</v>
      </c>
    </row>
    <row r="162" spans="1:65" s="2" customFormat="1" ht="21.75" customHeight="1">
      <c r="A162" s="31"/>
      <c r="B162" s="32"/>
      <c r="C162" s="198" t="s">
        <v>233</v>
      </c>
      <c r="D162" s="198" t="s">
        <v>187</v>
      </c>
      <c r="E162" s="199" t="s">
        <v>374</v>
      </c>
      <c r="F162" s="200" t="s">
        <v>375</v>
      </c>
      <c r="G162" s="201" t="s">
        <v>376</v>
      </c>
      <c r="H162" s="202">
        <v>1</v>
      </c>
      <c r="I162" s="203"/>
      <c r="J162" s="204">
        <f t="shared" si="0"/>
        <v>0</v>
      </c>
      <c r="K162" s="205"/>
      <c r="L162" s="206"/>
      <c r="M162" s="207" t="s">
        <v>1</v>
      </c>
      <c r="N162" s="208" t="s">
        <v>42</v>
      </c>
      <c r="O162" s="68"/>
      <c r="P162" s="194">
        <f t="shared" si="1"/>
        <v>0</v>
      </c>
      <c r="Q162" s="194">
        <v>0</v>
      </c>
      <c r="R162" s="194">
        <f t="shared" si="2"/>
        <v>0</v>
      </c>
      <c r="S162" s="194">
        <v>0</v>
      </c>
      <c r="T162" s="195">
        <f t="shared" si="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190</v>
      </c>
      <c r="AT162" s="196" t="s">
        <v>187</v>
      </c>
      <c r="AU162" s="196" t="s">
        <v>87</v>
      </c>
      <c r="AY162" s="14" t="s">
        <v>137</v>
      </c>
      <c r="BE162" s="197">
        <f t="shared" si="4"/>
        <v>0</v>
      </c>
      <c r="BF162" s="197">
        <f t="shared" si="5"/>
        <v>0</v>
      </c>
      <c r="BG162" s="197">
        <f t="shared" si="6"/>
        <v>0</v>
      </c>
      <c r="BH162" s="197">
        <f t="shared" si="7"/>
        <v>0</v>
      </c>
      <c r="BI162" s="197">
        <f t="shared" si="8"/>
        <v>0</v>
      </c>
      <c r="BJ162" s="14" t="s">
        <v>85</v>
      </c>
      <c r="BK162" s="197">
        <f t="shared" si="9"/>
        <v>0</v>
      </c>
      <c r="BL162" s="14" t="s">
        <v>184</v>
      </c>
      <c r="BM162" s="196" t="s">
        <v>540</v>
      </c>
    </row>
    <row r="163" spans="1:65" s="2" customFormat="1" ht="24.15" customHeight="1">
      <c r="A163" s="31"/>
      <c r="B163" s="32"/>
      <c r="C163" s="184" t="s">
        <v>237</v>
      </c>
      <c r="D163" s="184" t="s">
        <v>140</v>
      </c>
      <c r="E163" s="185" t="s">
        <v>379</v>
      </c>
      <c r="F163" s="186" t="s">
        <v>380</v>
      </c>
      <c r="G163" s="187" t="s">
        <v>381</v>
      </c>
      <c r="H163" s="209"/>
      <c r="I163" s="189"/>
      <c r="J163" s="190">
        <f t="shared" si="0"/>
        <v>0</v>
      </c>
      <c r="K163" s="191"/>
      <c r="L163" s="36"/>
      <c r="M163" s="192" t="s">
        <v>1</v>
      </c>
      <c r="N163" s="193" t="s">
        <v>42</v>
      </c>
      <c r="O163" s="68"/>
      <c r="P163" s="194">
        <f t="shared" si="1"/>
        <v>0</v>
      </c>
      <c r="Q163" s="194">
        <v>0</v>
      </c>
      <c r="R163" s="194">
        <f t="shared" si="2"/>
        <v>0</v>
      </c>
      <c r="S163" s="194">
        <v>0</v>
      </c>
      <c r="T163" s="195">
        <f t="shared" si="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6" t="s">
        <v>184</v>
      </c>
      <c r="AT163" s="196" t="s">
        <v>140</v>
      </c>
      <c r="AU163" s="196" t="s">
        <v>87</v>
      </c>
      <c r="AY163" s="14" t="s">
        <v>137</v>
      </c>
      <c r="BE163" s="197">
        <f t="shared" si="4"/>
        <v>0</v>
      </c>
      <c r="BF163" s="197">
        <f t="shared" si="5"/>
        <v>0</v>
      </c>
      <c r="BG163" s="197">
        <f t="shared" si="6"/>
        <v>0</v>
      </c>
      <c r="BH163" s="197">
        <f t="shared" si="7"/>
        <v>0</v>
      </c>
      <c r="BI163" s="197">
        <f t="shared" si="8"/>
        <v>0</v>
      </c>
      <c r="BJ163" s="14" t="s">
        <v>85</v>
      </c>
      <c r="BK163" s="197">
        <f t="shared" si="9"/>
        <v>0</v>
      </c>
      <c r="BL163" s="14" t="s">
        <v>184</v>
      </c>
      <c r="BM163" s="196" t="s">
        <v>541</v>
      </c>
    </row>
    <row r="164" spans="1:65" s="12" customFormat="1" ht="22.75" customHeight="1">
      <c r="B164" s="168"/>
      <c r="C164" s="169"/>
      <c r="D164" s="170" t="s">
        <v>76</v>
      </c>
      <c r="E164" s="182" t="s">
        <v>383</v>
      </c>
      <c r="F164" s="182" t="s">
        <v>384</v>
      </c>
      <c r="G164" s="169"/>
      <c r="H164" s="169"/>
      <c r="I164" s="172"/>
      <c r="J164" s="183">
        <f>BK164</f>
        <v>0</v>
      </c>
      <c r="K164" s="169"/>
      <c r="L164" s="174"/>
      <c r="M164" s="175"/>
      <c r="N164" s="176"/>
      <c r="O164" s="176"/>
      <c r="P164" s="177">
        <f>SUM(P165:P176)</f>
        <v>0</v>
      </c>
      <c r="Q164" s="176"/>
      <c r="R164" s="177">
        <f>SUM(R165:R176)</f>
        <v>0</v>
      </c>
      <c r="S164" s="176"/>
      <c r="T164" s="178">
        <f>SUM(T165:T176)</f>
        <v>0</v>
      </c>
      <c r="AR164" s="179" t="s">
        <v>85</v>
      </c>
      <c r="AT164" s="180" t="s">
        <v>76</v>
      </c>
      <c r="AU164" s="180" t="s">
        <v>85</v>
      </c>
      <c r="AY164" s="179" t="s">
        <v>137</v>
      </c>
      <c r="BK164" s="181">
        <f>SUM(BK165:BK176)</f>
        <v>0</v>
      </c>
    </row>
    <row r="165" spans="1:65" s="2" customFormat="1" ht="24.15" customHeight="1">
      <c r="A165" s="31"/>
      <c r="B165" s="32"/>
      <c r="C165" s="184" t="s">
        <v>256</v>
      </c>
      <c r="D165" s="184" t="s">
        <v>140</v>
      </c>
      <c r="E165" s="185" t="s">
        <v>394</v>
      </c>
      <c r="F165" s="186" t="s">
        <v>395</v>
      </c>
      <c r="G165" s="187" t="s">
        <v>161</v>
      </c>
      <c r="H165" s="188">
        <v>115</v>
      </c>
      <c r="I165" s="189"/>
      <c r="J165" s="190">
        <f t="shared" ref="J165:J176" si="10">ROUND(I165*H165,2)</f>
        <v>0</v>
      </c>
      <c r="K165" s="191"/>
      <c r="L165" s="36"/>
      <c r="M165" s="192" t="s">
        <v>1</v>
      </c>
      <c r="N165" s="193" t="s">
        <v>42</v>
      </c>
      <c r="O165" s="68"/>
      <c r="P165" s="194">
        <f t="shared" ref="P165:P176" si="11">O165*H165</f>
        <v>0</v>
      </c>
      <c r="Q165" s="194">
        <v>0</v>
      </c>
      <c r="R165" s="194">
        <f t="shared" ref="R165:R176" si="12">Q165*H165</f>
        <v>0</v>
      </c>
      <c r="S165" s="194">
        <v>0</v>
      </c>
      <c r="T165" s="195">
        <f t="shared" ref="T165:T176" si="13"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6" t="s">
        <v>184</v>
      </c>
      <c r="AT165" s="196" t="s">
        <v>140</v>
      </c>
      <c r="AU165" s="196" t="s">
        <v>87</v>
      </c>
      <c r="AY165" s="14" t="s">
        <v>137</v>
      </c>
      <c r="BE165" s="197">
        <f t="shared" ref="BE165:BE176" si="14">IF(N165="základní",J165,0)</f>
        <v>0</v>
      </c>
      <c r="BF165" s="197">
        <f t="shared" ref="BF165:BF176" si="15">IF(N165="snížená",J165,0)</f>
        <v>0</v>
      </c>
      <c r="BG165" s="197">
        <f t="shared" ref="BG165:BG176" si="16">IF(N165="zákl. přenesená",J165,0)</f>
        <v>0</v>
      </c>
      <c r="BH165" s="197">
        <f t="shared" ref="BH165:BH176" si="17">IF(N165="sníž. přenesená",J165,0)</f>
        <v>0</v>
      </c>
      <c r="BI165" s="197">
        <f t="shared" ref="BI165:BI176" si="18">IF(N165="nulová",J165,0)</f>
        <v>0</v>
      </c>
      <c r="BJ165" s="14" t="s">
        <v>85</v>
      </c>
      <c r="BK165" s="197">
        <f t="shared" ref="BK165:BK176" si="19">ROUND(I165*H165,2)</f>
        <v>0</v>
      </c>
      <c r="BL165" s="14" t="s">
        <v>184</v>
      </c>
      <c r="BM165" s="196" t="s">
        <v>542</v>
      </c>
    </row>
    <row r="166" spans="1:65" s="2" customFormat="1" ht="16.5" customHeight="1">
      <c r="A166" s="31"/>
      <c r="B166" s="32"/>
      <c r="C166" s="198" t="s">
        <v>260</v>
      </c>
      <c r="D166" s="198" t="s">
        <v>187</v>
      </c>
      <c r="E166" s="199" t="s">
        <v>398</v>
      </c>
      <c r="F166" s="200" t="s">
        <v>399</v>
      </c>
      <c r="G166" s="201" t="s">
        <v>161</v>
      </c>
      <c r="H166" s="202">
        <v>115</v>
      </c>
      <c r="I166" s="203"/>
      <c r="J166" s="204">
        <f t="shared" si="10"/>
        <v>0</v>
      </c>
      <c r="K166" s="205"/>
      <c r="L166" s="206"/>
      <c r="M166" s="207" t="s">
        <v>1</v>
      </c>
      <c r="N166" s="208" t="s">
        <v>42</v>
      </c>
      <c r="O166" s="68"/>
      <c r="P166" s="194">
        <f t="shared" si="11"/>
        <v>0</v>
      </c>
      <c r="Q166" s="194">
        <v>0</v>
      </c>
      <c r="R166" s="194">
        <f t="shared" si="12"/>
        <v>0</v>
      </c>
      <c r="S166" s="194">
        <v>0</v>
      </c>
      <c r="T166" s="195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6" t="s">
        <v>190</v>
      </c>
      <c r="AT166" s="196" t="s">
        <v>187</v>
      </c>
      <c r="AU166" s="196" t="s">
        <v>87</v>
      </c>
      <c r="AY166" s="14" t="s">
        <v>137</v>
      </c>
      <c r="BE166" s="197">
        <f t="shared" si="14"/>
        <v>0</v>
      </c>
      <c r="BF166" s="197">
        <f t="shared" si="15"/>
        <v>0</v>
      </c>
      <c r="BG166" s="197">
        <f t="shared" si="16"/>
        <v>0</v>
      </c>
      <c r="BH166" s="197">
        <f t="shared" si="17"/>
        <v>0</v>
      </c>
      <c r="BI166" s="197">
        <f t="shared" si="18"/>
        <v>0</v>
      </c>
      <c r="BJ166" s="14" t="s">
        <v>85</v>
      </c>
      <c r="BK166" s="197">
        <f t="shared" si="19"/>
        <v>0</v>
      </c>
      <c r="BL166" s="14" t="s">
        <v>184</v>
      </c>
      <c r="BM166" s="196" t="s">
        <v>543</v>
      </c>
    </row>
    <row r="167" spans="1:65" s="2" customFormat="1" ht="16.5" customHeight="1">
      <c r="A167" s="31"/>
      <c r="B167" s="32"/>
      <c r="C167" s="184" t="s">
        <v>192</v>
      </c>
      <c r="D167" s="184" t="s">
        <v>140</v>
      </c>
      <c r="E167" s="185" t="s">
        <v>544</v>
      </c>
      <c r="F167" s="186" t="s">
        <v>545</v>
      </c>
      <c r="G167" s="187" t="s">
        <v>161</v>
      </c>
      <c r="H167" s="188">
        <v>92</v>
      </c>
      <c r="I167" s="189"/>
      <c r="J167" s="190">
        <f t="shared" si="10"/>
        <v>0</v>
      </c>
      <c r="K167" s="191"/>
      <c r="L167" s="36"/>
      <c r="M167" s="192" t="s">
        <v>1</v>
      </c>
      <c r="N167" s="193" t="s">
        <v>42</v>
      </c>
      <c r="O167" s="68"/>
      <c r="P167" s="194">
        <f t="shared" si="11"/>
        <v>0</v>
      </c>
      <c r="Q167" s="194">
        <v>0</v>
      </c>
      <c r="R167" s="194">
        <f t="shared" si="12"/>
        <v>0</v>
      </c>
      <c r="S167" s="194">
        <v>0</v>
      </c>
      <c r="T167" s="195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6" t="s">
        <v>184</v>
      </c>
      <c r="AT167" s="196" t="s">
        <v>140</v>
      </c>
      <c r="AU167" s="196" t="s">
        <v>87</v>
      </c>
      <c r="AY167" s="14" t="s">
        <v>137</v>
      </c>
      <c r="BE167" s="197">
        <f t="shared" si="14"/>
        <v>0</v>
      </c>
      <c r="BF167" s="197">
        <f t="shared" si="15"/>
        <v>0</v>
      </c>
      <c r="BG167" s="197">
        <f t="shared" si="16"/>
        <v>0</v>
      </c>
      <c r="BH167" s="197">
        <f t="shared" si="17"/>
        <v>0</v>
      </c>
      <c r="BI167" s="197">
        <f t="shared" si="18"/>
        <v>0</v>
      </c>
      <c r="BJ167" s="14" t="s">
        <v>85</v>
      </c>
      <c r="BK167" s="197">
        <f t="shared" si="19"/>
        <v>0</v>
      </c>
      <c r="BL167" s="14" t="s">
        <v>184</v>
      </c>
      <c r="BM167" s="196" t="s">
        <v>546</v>
      </c>
    </row>
    <row r="168" spans="1:65" s="2" customFormat="1" ht="16.5" customHeight="1">
      <c r="A168" s="31"/>
      <c r="B168" s="32"/>
      <c r="C168" s="198" t="s">
        <v>186</v>
      </c>
      <c r="D168" s="198" t="s">
        <v>187</v>
      </c>
      <c r="E168" s="199" t="s">
        <v>547</v>
      </c>
      <c r="F168" s="200" t="s">
        <v>548</v>
      </c>
      <c r="G168" s="201" t="s">
        <v>161</v>
      </c>
      <c r="H168" s="202">
        <v>92</v>
      </c>
      <c r="I168" s="203"/>
      <c r="J168" s="204">
        <f t="shared" si="10"/>
        <v>0</v>
      </c>
      <c r="K168" s="205"/>
      <c r="L168" s="206"/>
      <c r="M168" s="207" t="s">
        <v>1</v>
      </c>
      <c r="N168" s="208" t="s">
        <v>42</v>
      </c>
      <c r="O168" s="68"/>
      <c r="P168" s="194">
        <f t="shared" si="11"/>
        <v>0</v>
      </c>
      <c r="Q168" s="194">
        <v>0</v>
      </c>
      <c r="R168" s="194">
        <f t="shared" si="12"/>
        <v>0</v>
      </c>
      <c r="S168" s="194">
        <v>0</v>
      </c>
      <c r="T168" s="195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6" t="s">
        <v>190</v>
      </c>
      <c r="AT168" s="196" t="s">
        <v>187</v>
      </c>
      <c r="AU168" s="196" t="s">
        <v>87</v>
      </c>
      <c r="AY168" s="14" t="s">
        <v>137</v>
      </c>
      <c r="BE168" s="197">
        <f t="shared" si="14"/>
        <v>0</v>
      </c>
      <c r="BF168" s="197">
        <f t="shared" si="15"/>
        <v>0</v>
      </c>
      <c r="BG168" s="197">
        <f t="shared" si="16"/>
        <v>0</v>
      </c>
      <c r="BH168" s="197">
        <f t="shared" si="17"/>
        <v>0</v>
      </c>
      <c r="BI168" s="197">
        <f t="shared" si="18"/>
        <v>0</v>
      </c>
      <c r="BJ168" s="14" t="s">
        <v>85</v>
      </c>
      <c r="BK168" s="197">
        <f t="shared" si="19"/>
        <v>0</v>
      </c>
      <c r="BL168" s="14" t="s">
        <v>184</v>
      </c>
      <c r="BM168" s="196" t="s">
        <v>549</v>
      </c>
    </row>
    <row r="169" spans="1:65" s="2" customFormat="1" ht="24.15" customHeight="1">
      <c r="A169" s="31"/>
      <c r="B169" s="32"/>
      <c r="C169" s="184" t="s">
        <v>366</v>
      </c>
      <c r="D169" s="184" t="s">
        <v>140</v>
      </c>
      <c r="E169" s="185" t="s">
        <v>550</v>
      </c>
      <c r="F169" s="186" t="s">
        <v>411</v>
      </c>
      <c r="G169" s="187" t="s">
        <v>143</v>
      </c>
      <c r="H169" s="188">
        <v>92</v>
      </c>
      <c r="I169" s="189"/>
      <c r="J169" s="190">
        <f t="shared" si="10"/>
        <v>0</v>
      </c>
      <c r="K169" s="191"/>
      <c r="L169" s="36"/>
      <c r="M169" s="192" t="s">
        <v>1</v>
      </c>
      <c r="N169" s="193" t="s">
        <v>42</v>
      </c>
      <c r="O169" s="68"/>
      <c r="P169" s="194">
        <f t="shared" si="11"/>
        <v>0</v>
      </c>
      <c r="Q169" s="194">
        <v>0</v>
      </c>
      <c r="R169" s="194">
        <f t="shared" si="12"/>
        <v>0</v>
      </c>
      <c r="S169" s="194">
        <v>0</v>
      </c>
      <c r="T169" s="195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6" t="s">
        <v>184</v>
      </c>
      <c r="AT169" s="196" t="s">
        <v>140</v>
      </c>
      <c r="AU169" s="196" t="s">
        <v>87</v>
      </c>
      <c r="AY169" s="14" t="s">
        <v>137</v>
      </c>
      <c r="BE169" s="197">
        <f t="shared" si="14"/>
        <v>0</v>
      </c>
      <c r="BF169" s="197">
        <f t="shared" si="15"/>
        <v>0</v>
      </c>
      <c r="BG169" s="197">
        <f t="shared" si="16"/>
        <v>0</v>
      </c>
      <c r="BH169" s="197">
        <f t="shared" si="17"/>
        <v>0</v>
      </c>
      <c r="BI169" s="197">
        <f t="shared" si="18"/>
        <v>0</v>
      </c>
      <c r="BJ169" s="14" t="s">
        <v>85</v>
      </c>
      <c r="BK169" s="197">
        <f t="shared" si="19"/>
        <v>0</v>
      </c>
      <c r="BL169" s="14" t="s">
        <v>184</v>
      </c>
      <c r="BM169" s="196" t="s">
        <v>551</v>
      </c>
    </row>
    <row r="170" spans="1:65" s="2" customFormat="1" ht="16.5" customHeight="1">
      <c r="A170" s="31"/>
      <c r="B170" s="32"/>
      <c r="C170" s="198" t="s">
        <v>196</v>
      </c>
      <c r="D170" s="198" t="s">
        <v>187</v>
      </c>
      <c r="E170" s="199" t="s">
        <v>552</v>
      </c>
      <c r="F170" s="200" t="s">
        <v>553</v>
      </c>
      <c r="G170" s="201" t="s">
        <v>143</v>
      </c>
      <c r="H170" s="202">
        <v>92</v>
      </c>
      <c r="I170" s="203"/>
      <c r="J170" s="204">
        <f t="shared" si="10"/>
        <v>0</v>
      </c>
      <c r="K170" s="205"/>
      <c r="L170" s="206"/>
      <c r="M170" s="207" t="s">
        <v>1</v>
      </c>
      <c r="N170" s="208" t="s">
        <v>42</v>
      </c>
      <c r="O170" s="68"/>
      <c r="P170" s="194">
        <f t="shared" si="11"/>
        <v>0</v>
      </c>
      <c r="Q170" s="194">
        <v>0</v>
      </c>
      <c r="R170" s="194">
        <f t="shared" si="12"/>
        <v>0</v>
      </c>
      <c r="S170" s="194">
        <v>0</v>
      </c>
      <c r="T170" s="195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6" t="s">
        <v>190</v>
      </c>
      <c r="AT170" s="196" t="s">
        <v>187</v>
      </c>
      <c r="AU170" s="196" t="s">
        <v>87</v>
      </c>
      <c r="AY170" s="14" t="s">
        <v>137</v>
      </c>
      <c r="BE170" s="197">
        <f t="shared" si="14"/>
        <v>0</v>
      </c>
      <c r="BF170" s="197">
        <f t="shared" si="15"/>
        <v>0</v>
      </c>
      <c r="BG170" s="197">
        <f t="shared" si="16"/>
        <v>0</v>
      </c>
      <c r="BH170" s="197">
        <f t="shared" si="17"/>
        <v>0</v>
      </c>
      <c r="BI170" s="197">
        <f t="shared" si="18"/>
        <v>0</v>
      </c>
      <c r="BJ170" s="14" t="s">
        <v>85</v>
      </c>
      <c r="BK170" s="197">
        <f t="shared" si="19"/>
        <v>0</v>
      </c>
      <c r="BL170" s="14" t="s">
        <v>184</v>
      </c>
      <c r="BM170" s="196" t="s">
        <v>554</v>
      </c>
    </row>
    <row r="171" spans="1:65" s="2" customFormat="1" ht="16.5" customHeight="1">
      <c r="A171" s="31"/>
      <c r="B171" s="32"/>
      <c r="C171" s="184" t="s">
        <v>283</v>
      </c>
      <c r="D171" s="184" t="s">
        <v>140</v>
      </c>
      <c r="E171" s="185" t="s">
        <v>402</v>
      </c>
      <c r="F171" s="186" t="s">
        <v>403</v>
      </c>
      <c r="G171" s="187" t="s">
        <v>161</v>
      </c>
      <c r="H171" s="188">
        <v>120</v>
      </c>
      <c r="I171" s="189"/>
      <c r="J171" s="190">
        <f t="shared" si="10"/>
        <v>0</v>
      </c>
      <c r="K171" s="191"/>
      <c r="L171" s="36"/>
      <c r="M171" s="192" t="s">
        <v>1</v>
      </c>
      <c r="N171" s="193" t="s">
        <v>42</v>
      </c>
      <c r="O171" s="68"/>
      <c r="P171" s="194">
        <f t="shared" si="11"/>
        <v>0</v>
      </c>
      <c r="Q171" s="194">
        <v>0</v>
      </c>
      <c r="R171" s="194">
        <f t="shared" si="12"/>
        <v>0</v>
      </c>
      <c r="S171" s="194">
        <v>0</v>
      </c>
      <c r="T171" s="195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6" t="s">
        <v>184</v>
      </c>
      <c r="AT171" s="196" t="s">
        <v>140</v>
      </c>
      <c r="AU171" s="196" t="s">
        <v>87</v>
      </c>
      <c r="AY171" s="14" t="s">
        <v>137</v>
      </c>
      <c r="BE171" s="197">
        <f t="shared" si="14"/>
        <v>0</v>
      </c>
      <c r="BF171" s="197">
        <f t="shared" si="15"/>
        <v>0</v>
      </c>
      <c r="BG171" s="197">
        <f t="shared" si="16"/>
        <v>0</v>
      </c>
      <c r="BH171" s="197">
        <f t="shared" si="17"/>
        <v>0</v>
      </c>
      <c r="BI171" s="197">
        <f t="shared" si="18"/>
        <v>0</v>
      </c>
      <c r="BJ171" s="14" t="s">
        <v>85</v>
      </c>
      <c r="BK171" s="197">
        <f t="shared" si="19"/>
        <v>0</v>
      </c>
      <c r="BL171" s="14" t="s">
        <v>184</v>
      </c>
      <c r="BM171" s="196" t="s">
        <v>555</v>
      </c>
    </row>
    <row r="172" spans="1:65" s="2" customFormat="1" ht="16.5" customHeight="1">
      <c r="A172" s="31"/>
      <c r="B172" s="32"/>
      <c r="C172" s="198" t="s">
        <v>287</v>
      </c>
      <c r="D172" s="198" t="s">
        <v>187</v>
      </c>
      <c r="E172" s="199" t="s">
        <v>406</v>
      </c>
      <c r="F172" s="200" t="s">
        <v>407</v>
      </c>
      <c r="G172" s="201" t="s">
        <v>161</v>
      </c>
      <c r="H172" s="202">
        <v>120</v>
      </c>
      <c r="I172" s="203"/>
      <c r="J172" s="204">
        <f t="shared" si="10"/>
        <v>0</v>
      </c>
      <c r="K172" s="205"/>
      <c r="L172" s="206"/>
      <c r="M172" s="207" t="s">
        <v>1</v>
      </c>
      <c r="N172" s="208" t="s">
        <v>42</v>
      </c>
      <c r="O172" s="68"/>
      <c r="P172" s="194">
        <f t="shared" si="11"/>
        <v>0</v>
      </c>
      <c r="Q172" s="194">
        <v>0</v>
      </c>
      <c r="R172" s="194">
        <f t="shared" si="12"/>
        <v>0</v>
      </c>
      <c r="S172" s="194">
        <v>0</v>
      </c>
      <c r="T172" s="195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6" t="s">
        <v>190</v>
      </c>
      <c r="AT172" s="196" t="s">
        <v>187</v>
      </c>
      <c r="AU172" s="196" t="s">
        <v>87</v>
      </c>
      <c r="AY172" s="14" t="s">
        <v>137</v>
      </c>
      <c r="BE172" s="197">
        <f t="shared" si="14"/>
        <v>0</v>
      </c>
      <c r="BF172" s="197">
        <f t="shared" si="15"/>
        <v>0</v>
      </c>
      <c r="BG172" s="197">
        <f t="shared" si="16"/>
        <v>0</v>
      </c>
      <c r="BH172" s="197">
        <f t="shared" si="17"/>
        <v>0</v>
      </c>
      <c r="BI172" s="197">
        <f t="shared" si="18"/>
        <v>0</v>
      </c>
      <c r="BJ172" s="14" t="s">
        <v>85</v>
      </c>
      <c r="BK172" s="197">
        <f t="shared" si="19"/>
        <v>0</v>
      </c>
      <c r="BL172" s="14" t="s">
        <v>184</v>
      </c>
      <c r="BM172" s="196" t="s">
        <v>556</v>
      </c>
    </row>
    <row r="173" spans="1:65" s="2" customFormat="1" ht="24.15" customHeight="1">
      <c r="A173" s="31"/>
      <c r="B173" s="32"/>
      <c r="C173" s="184" t="s">
        <v>307</v>
      </c>
      <c r="D173" s="184" t="s">
        <v>140</v>
      </c>
      <c r="E173" s="185" t="s">
        <v>410</v>
      </c>
      <c r="F173" s="186" t="s">
        <v>411</v>
      </c>
      <c r="G173" s="187" t="s">
        <v>143</v>
      </c>
      <c r="H173" s="188">
        <v>120</v>
      </c>
      <c r="I173" s="189"/>
      <c r="J173" s="190">
        <f t="shared" si="10"/>
        <v>0</v>
      </c>
      <c r="K173" s="191"/>
      <c r="L173" s="36"/>
      <c r="M173" s="192" t="s">
        <v>1</v>
      </c>
      <c r="N173" s="193" t="s">
        <v>42</v>
      </c>
      <c r="O173" s="68"/>
      <c r="P173" s="194">
        <f t="shared" si="11"/>
        <v>0</v>
      </c>
      <c r="Q173" s="194">
        <v>0</v>
      </c>
      <c r="R173" s="194">
        <f t="shared" si="12"/>
        <v>0</v>
      </c>
      <c r="S173" s="194">
        <v>0</v>
      </c>
      <c r="T173" s="195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6" t="s">
        <v>184</v>
      </c>
      <c r="AT173" s="196" t="s">
        <v>140</v>
      </c>
      <c r="AU173" s="196" t="s">
        <v>87</v>
      </c>
      <c r="AY173" s="14" t="s">
        <v>137</v>
      </c>
      <c r="BE173" s="197">
        <f t="shared" si="14"/>
        <v>0</v>
      </c>
      <c r="BF173" s="197">
        <f t="shared" si="15"/>
        <v>0</v>
      </c>
      <c r="BG173" s="197">
        <f t="shared" si="16"/>
        <v>0</v>
      </c>
      <c r="BH173" s="197">
        <f t="shared" si="17"/>
        <v>0</v>
      </c>
      <c r="BI173" s="197">
        <f t="shared" si="18"/>
        <v>0</v>
      </c>
      <c r="BJ173" s="14" t="s">
        <v>85</v>
      </c>
      <c r="BK173" s="197">
        <f t="shared" si="19"/>
        <v>0</v>
      </c>
      <c r="BL173" s="14" t="s">
        <v>184</v>
      </c>
      <c r="BM173" s="196" t="s">
        <v>557</v>
      </c>
    </row>
    <row r="174" spans="1:65" s="2" customFormat="1" ht="21.75" customHeight="1">
      <c r="A174" s="31"/>
      <c r="B174" s="32"/>
      <c r="C174" s="198" t="s">
        <v>311</v>
      </c>
      <c r="D174" s="198" t="s">
        <v>187</v>
      </c>
      <c r="E174" s="199" t="s">
        <v>414</v>
      </c>
      <c r="F174" s="200" t="s">
        <v>415</v>
      </c>
      <c r="G174" s="201" t="s">
        <v>143</v>
      </c>
      <c r="H174" s="202">
        <v>120</v>
      </c>
      <c r="I174" s="203"/>
      <c r="J174" s="204">
        <f t="shared" si="10"/>
        <v>0</v>
      </c>
      <c r="K174" s="205"/>
      <c r="L174" s="206"/>
      <c r="M174" s="207" t="s">
        <v>1</v>
      </c>
      <c r="N174" s="208" t="s">
        <v>42</v>
      </c>
      <c r="O174" s="68"/>
      <c r="P174" s="194">
        <f t="shared" si="11"/>
        <v>0</v>
      </c>
      <c r="Q174" s="194">
        <v>0</v>
      </c>
      <c r="R174" s="194">
        <f t="shared" si="12"/>
        <v>0</v>
      </c>
      <c r="S174" s="194">
        <v>0</v>
      </c>
      <c r="T174" s="195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6" t="s">
        <v>190</v>
      </c>
      <c r="AT174" s="196" t="s">
        <v>187</v>
      </c>
      <c r="AU174" s="196" t="s">
        <v>87</v>
      </c>
      <c r="AY174" s="14" t="s">
        <v>137</v>
      </c>
      <c r="BE174" s="197">
        <f t="shared" si="14"/>
        <v>0</v>
      </c>
      <c r="BF174" s="197">
        <f t="shared" si="15"/>
        <v>0</v>
      </c>
      <c r="BG174" s="197">
        <f t="shared" si="16"/>
        <v>0</v>
      </c>
      <c r="BH174" s="197">
        <f t="shared" si="17"/>
        <v>0</v>
      </c>
      <c r="BI174" s="197">
        <f t="shared" si="18"/>
        <v>0</v>
      </c>
      <c r="BJ174" s="14" t="s">
        <v>85</v>
      </c>
      <c r="BK174" s="197">
        <f t="shared" si="19"/>
        <v>0</v>
      </c>
      <c r="BL174" s="14" t="s">
        <v>184</v>
      </c>
      <c r="BM174" s="196" t="s">
        <v>558</v>
      </c>
    </row>
    <row r="175" spans="1:65" s="2" customFormat="1" ht="24.15" customHeight="1">
      <c r="A175" s="31"/>
      <c r="B175" s="32"/>
      <c r="C175" s="198" t="s">
        <v>342</v>
      </c>
      <c r="D175" s="198" t="s">
        <v>187</v>
      </c>
      <c r="E175" s="199" t="s">
        <v>418</v>
      </c>
      <c r="F175" s="200" t="s">
        <v>419</v>
      </c>
      <c r="G175" s="201" t="s">
        <v>376</v>
      </c>
      <c r="H175" s="202">
        <v>1</v>
      </c>
      <c r="I175" s="203"/>
      <c r="J175" s="204">
        <f t="shared" si="10"/>
        <v>0</v>
      </c>
      <c r="K175" s="205"/>
      <c r="L175" s="206"/>
      <c r="M175" s="207" t="s">
        <v>1</v>
      </c>
      <c r="N175" s="208" t="s">
        <v>42</v>
      </c>
      <c r="O175" s="68"/>
      <c r="P175" s="194">
        <f t="shared" si="11"/>
        <v>0</v>
      </c>
      <c r="Q175" s="194">
        <v>0</v>
      </c>
      <c r="R175" s="194">
        <f t="shared" si="12"/>
        <v>0</v>
      </c>
      <c r="S175" s="194">
        <v>0</v>
      </c>
      <c r="T175" s="195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6" t="s">
        <v>190</v>
      </c>
      <c r="AT175" s="196" t="s">
        <v>187</v>
      </c>
      <c r="AU175" s="196" t="s">
        <v>87</v>
      </c>
      <c r="AY175" s="14" t="s">
        <v>137</v>
      </c>
      <c r="BE175" s="197">
        <f t="shared" si="14"/>
        <v>0</v>
      </c>
      <c r="BF175" s="197">
        <f t="shared" si="15"/>
        <v>0</v>
      </c>
      <c r="BG175" s="197">
        <f t="shared" si="16"/>
        <v>0</v>
      </c>
      <c r="BH175" s="197">
        <f t="shared" si="17"/>
        <v>0</v>
      </c>
      <c r="BI175" s="197">
        <f t="shared" si="18"/>
        <v>0</v>
      </c>
      <c r="BJ175" s="14" t="s">
        <v>85</v>
      </c>
      <c r="BK175" s="197">
        <f t="shared" si="19"/>
        <v>0</v>
      </c>
      <c r="BL175" s="14" t="s">
        <v>184</v>
      </c>
      <c r="BM175" s="196" t="s">
        <v>559</v>
      </c>
    </row>
    <row r="176" spans="1:65" s="2" customFormat="1" ht="24.15" customHeight="1">
      <c r="A176" s="31"/>
      <c r="B176" s="32"/>
      <c r="C176" s="184" t="s">
        <v>299</v>
      </c>
      <c r="D176" s="184" t="s">
        <v>140</v>
      </c>
      <c r="E176" s="185" t="s">
        <v>422</v>
      </c>
      <c r="F176" s="186" t="s">
        <v>423</v>
      </c>
      <c r="G176" s="187" t="s">
        <v>381</v>
      </c>
      <c r="H176" s="209"/>
      <c r="I176" s="189"/>
      <c r="J176" s="190">
        <f t="shared" si="10"/>
        <v>0</v>
      </c>
      <c r="K176" s="191"/>
      <c r="L176" s="36"/>
      <c r="M176" s="192" t="s">
        <v>1</v>
      </c>
      <c r="N176" s="193" t="s">
        <v>42</v>
      </c>
      <c r="O176" s="68"/>
      <c r="P176" s="194">
        <f t="shared" si="11"/>
        <v>0</v>
      </c>
      <c r="Q176" s="194">
        <v>0</v>
      </c>
      <c r="R176" s="194">
        <f t="shared" si="12"/>
        <v>0</v>
      </c>
      <c r="S176" s="194">
        <v>0</v>
      </c>
      <c r="T176" s="195">
        <f t="shared" si="1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6" t="s">
        <v>184</v>
      </c>
      <c r="AT176" s="196" t="s">
        <v>140</v>
      </c>
      <c r="AU176" s="196" t="s">
        <v>87</v>
      </c>
      <c r="AY176" s="14" t="s">
        <v>137</v>
      </c>
      <c r="BE176" s="197">
        <f t="shared" si="14"/>
        <v>0</v>
      </c>
      <c r="BF176" s="197">
        <f t="shared" si="15"/>
        <v>0</v>
      </c>
      <c r="BG176" s="197">
        <f t="shared" si="16"/>
        <v>0</v>
      </c>
      <c r="BH176" s="197">
        <f t="shared" si="17"/>
        <v>0</v>
      </c>
      <c r="BI176" s="197">
        <f t="shared" si="18"/>
        <v>0</v>
      </c>
      <c r="BJ176" s="14" t="s">
        <v>85</v>
      </c>
      <c r="BK176" s="197">
        <f t="shared" si="19"/>
        <v>0</v>
      </c>
      <c r="BL176" s="14" t="s">
        <v>184</v>
      </c>
      <c r="BM176" s="196" t="s">
        <v>560</v>
      </c>
    </row>
    <row r="177" spans="1:65" s="12" customFormat="1" ht="22.75" customHeight="1">
      <c r="B177" s="168"/>
      <c r="C177" s="169"/>
      <c r="D177" s="170" t="s">
        <v>76</v>
      </c>
      <c r="E177" s="182" t="s">
        <v>425</v>
      </c>
      <c r="F177" s="182" t="s">
        <v>426</v>
      </c>
      <c r="G177" s="169"/>
      <c r="H177" s="169"/>
      <c r="I177" s="172"/>
      <c r="J177" s="183">
        <f>BK177</f>
        <v>0</v>
      </c>
      <c r="K177" s="169"/>
      <c r="L177" s="174"/>
      <c r="M177" s="175"/>
      <c r="N177" s="176"/>
      <c r="O177" s="176"/>
      <c r="P177" s="177">
        <f>SUM(P178:P184)</f>
        <v>0</v>
      </c>
      <c r="Q177" s="176"/>
      <c r="R177" s="177">
        <f>SUM(R178:R184)</f>
        <v>0</v>
      </c>
      <c r="S177" s="176"/>
      <c r="T177" s="178">
        <f>SUM(T178:T184)</f>
        <v>0</v>
      </c>
      <c r="AR177" s="179" t="s">
        <v>87</v>
      </c>
      <c r="AT177" s="180" t="s">
        <v>76</v>
      </c>
      <c r="AU177" s="180" t="s">
        <v>85</v>
      </c>
      <c r="AY177" s="179" t="s">
        <v>137</v>
      </c>
      <c r="BK177" s="181">
        <f>SUM(BK178:BK184)</f>
        <v>0</v>
      </c>
    </row>
    <row r="178" spans="1:65" s="2" customFormat="1" ht="21.75" customHeight="1">
      <c r="A178" s="31"/>
      <c r="B178" s="32"/>
      <c r="C178" s="184" t="s">
        <v>271</v>
      </c>
      <c r="D178" s="184" t="s">
        <v>140</v>
      </c>
      <c r="E178" s="185" t="s">
        <v>428</v>
      </c>
      <c r="F178" s="186" t="s">
        <v>429</v>
      </c>
      <c r="G178" s="187" t="s">
        <v>161</v>
      </c>
      <c r="H178" s="188">
        <v>1400</v>
      </c>
      <c r="I178" s="189"/>
      <c r="J178" s="190">
        <f t="shared" ref="J178:J184" si="20">ROUND(I178*H178,2)</f>
        <v>0</v>
      </c>
      <c r="K178" s="191"/>
      <c r="L178" s="36"/>
      <c r="M178" s="192" t="s">
        <v>1</v>
      </c>
      <c r="N178" s="193" t="s">
        <v>42</v>
      </c>
      <c r="O178" s="68"/>
      <c r="P178" s="194">
        <f t="shared" ref="P178:P184" si="21">O178*H178</f>
        <v>0</v>
      </c>
      <c r="Q178" s="194">
        <v>0</v>
      </c>
      <c r="R178" s="194">
        <f t="shared" ref="R178:R184" si="22">Q178*H178</f>
        <v>0</v>
      </c>
      <c r="S178" s="194">
        <v>0</v>
      </c>
      <c r="T178" s="195">
        <f t="shared" ref="T178:T184" si="23"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6" t="s">
        <v>184</v>
      </c>
      <c r="AT178" s="196" t="s">
        <v>140</v>
      </c>
      <c r="AU178" s="196" t="s">
        <v>87</v>
      </c>
      <c r="AY178" s="14" t="s">
        <v>137</v>
      </c>
      <c r="BE178" s="197">
        <f t="shared" ref="BE178:BE184" si="24">IF(N178="základní",J178,0)</f>
        <v>0</v>
      </c>
      <c r="BF178" s="197">
        <f t="shared" ref="BF178:BF184" si="25">IF(N178="snížená",J178,0)</f>
        <v>0</v>
      </c>
      <c r="BG178" s="197">
        <f t="shared" ref="BG178:BG184" si="26">IF(N178="zákl. přenesená",J178,0)</f>
        <v>0</v>
      </c>
      <c r="BH178" s="197">
        <f t="shared" ref="BH178:BH184" si="27">IF(N178="sníž. přenesená",J178,0)</f>
        <v>0</v>
      </c>
      <c r="BI178" s="197">
        <f t="shared" ref="BI178:BI184" si="28">IF(N178="nulová",J178,0)</f>
        <v>0</v>
      </c>
      <c r="BJ178" s="14" t="s">
        <v>85</v>
      </c>
      <c r="BK178" s="197">
        <f t="shared" ref="BK178:BK184" si="29">ROUND(I178*H178,2)</f>
        <v>0</v>
      </c>
      <c r="BL178" s="14" t="s">
        <v>184</v>
      </c>
      <c r="BM178" s="196" t="s">
        <v>561</v>
      </c>
    </row>
    <row r="179" spans="1:65" s="2" customFormat="1" ht="24.15" customHeight="1">
      <c r="A179" s="31"/>
      <c r="B179" s="32"/>
      <c r="C179" s="198" t="s">
        <v>275</v>
      </c>
      <c r="D179" s="198" t="s">
        <v>187</v>
      </c>
      <c r="E179" s="199" t="s">
        <v>432</v>
      </c>
      <c r="F179" s="200" t="s">
        <v>433</v>
      </c>
      <c r="G179" s="201" t="s">
        <v>161</v>
      </c>
      <c r="H179" s="202">
        <v>1400</v>
      </c>
      <c r="I179" s="203"/>
      <c r="J179" s="204">
        <f t="shared" si="20"/>
        <v>0</v>
      </c>
      <c r="K179" s="205"/>
      <c r="L179" s="206"/>
      <c r="M179" s="207" t="s">
        <v>1</v>
      </c>
      <c r="N179" s="208" t="s">
        <v>42</v>
      </c>
      <c r="O179" s="68"/>
      <c r="P179" s="194">
        <f t="shared" si="21"/>
        <v>0</v>
      </c>
      <c r="Q179" s="194">
        <v>0</v>
      </c>
      <c r="R179" s="194">
        <f t="shared" si="22"/>
        <v>0</v>
      </c>
      <c r="S179" s="194">
        <v>0</v>
      </c>
      <c r="T179" s="195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6" t="s">
        <v>190</v>
      </c>
      <c r="AT179" s="196" t="s">
        <v>187</v>
      </c>
      <c r="AU179" s="196" t="s">
        <v>87</v>
      </c>
      <c r="AY179" s="14" t="s">
        <v>137</v>
      </c>
      <c r="BE179" s="197">
        <f t="shared" si="24"/>
        <v>0</v>
      </c>
      <c r="BF179" s="197">
        <f t="shared" si="25"/>
        <v>0</v>
      </c>
      <c r="BG179" s="197">
        <f t="shared" si="26"/>
        <v>0</v>
      </c>
      <c r="BH179" s="197">
        <f t="shared" si="27"/>
        <v>0</v>
      </c>
      <c r="BI179" s="197">
        <f t="shared" si="28"/>
        <v>0</v>
      </c>
      <c r="BJ179" s="14" t="s">
        <v>85</v>
      </c>
      <c r="BK179" s="197">
        <f t="shared" si="29"/>
        <v>0</v>
      </c>
      <c r="BL179" s="14" t="s">
        <v>184</v>
      </c>
      <c r="BM179" s="196" t="s">
        <v>562</v>
      </c>
    </row>
    <row r="180" spans="1:65" s="2" customFormat="1" ht="16.5" customHeight="1">
      <c r="A180" s="31"/>
      <c r="B180" s="32"/>
      <c r="C180" s="184" t="s">
        <v>208</v>
      </c>
      <c r="D180" s="184" t="s">
        <v>140</v>
      </c>
      <c r="E180" s="185" t="s">
        <v>436</v>
      </c>
      <c r="F180" s="186" t="s">
        <v>437</v>
      </c>
      <c r="G180" s="187" t="s">
        <v>143</v>
      </c>
      <c r="H180" s="188">
        <v>1</v>
      </c>
      <c r="I180" s="189"/>
      <c r="J180" s="190">
        <f t="shared" si="20"/>
        <v>0</v>
      </c>
      <c r="K180" s="191"/>
      <c r="L180" s="36"/>
      <c r="M180" s="192" t="s">
        <v>1</v>
      </c>
      <c r="N180" s="193" t="s">
        <v>42</v>
      </c>
      <c r="O180" s="68"/>
      <c r="P180" s="194">
        <f t="shared" si="21"/>
        <v>0</v>
      </c>
      <c r="Q180" s="194">
        <v>0</v>
      </c>
      <c r="R180" s="194">
        <f t="shared" si="22"/>
        <v>0</v>
      </c>
      <c r="S180" s="194">
        <v>0</v>
      </c>
      <c r="T180" s="195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6" t="s">
        <v>184</v>
      </c>
      <c r="AT180" s="196" t="s">
        <v>140</v>
      </c>
      <c r="AU180" s="196" t="s">
        <v>87</v>
      </c>
      <c r="AY180" s="14" t="s">
        <v>137</v>
      </c>
      <c r="BE180" s="197">
        <f t="shared" si="24"/>
        <v>0</v>
      </c>
      <c r="BF180" s="197">
        <f t="shared" si="25"/>
        <v>0</v>
      </c>
      <c r="BG180" s="197">
        <f t="shared" si="26"/>
        <v>0</v>
      </c>
      <c r="BH180" s="197">
        <f t="shared" si="27"/>
        <v>0</v>
      </c>
      <c r="BI180" s="197">
        <f t="shared" si="28"/>
        <v>0</v>
      </c>
      <c r="BJ180" s="14" t="s">
        <v>85</v>
      </c>
      <c r="BK180" s="197">
        <f t="shared" si="29"/>
        <v>0</v>
      </c>
      <c r="BL180" s="14" t="s">
        <v>184</v>
      </c>
      <c r="BM180" s="196" t="s">
        <v>563</v>
      </c>
    </row>
    <row r="181" spans="1:65" s="2" customFormat="1" ht="16.5" customHeight="1">
      <c r="A181" s="31"/>
      <c r="B181" s="32"/>
      <c r="C181" s="198" t="s">
        <v>212</v>
      </c>
      <c r="D181" s="198" t="s">
        <v>187</v>
      </c>
      <c r="E181" s="199" t="s">
        <v>440</v>
      </c>
      <c r="F181" s="200" t="s">
        <v>441</v>
      </c>
      <c r="G181" s="201" t="s">
        <v>143</v>
      </c>
      <c r="H181" s="202">
        <v>1</v>
      </c>
      <c r="I181" s="203"/>
      <c r="J181" s="204">
        <f t="shared" si="20"/>
        <v>0</v>
      </c>
      <c r="K181" s="205"/>
      <c r="L181" s="206"/>
      <c r="M181" s="207" t="s">
        <v>1</v>
      </c>
      <c r="N181" s="208" t="s">
        <v>42</v>
      </c>
      <c r="O181" s="68"/>
      <c r="P181" s="194">
        <f t="shared" si="21"/>
        <v>0</v>
      </c>
      <c r="Q181" s="194">
        <v>0</v>
      </c>
      <c r="R181" s="194">
        <f t="shared" si="22"/>
        <v>0</v>
      </c>
      <c r="S181" s="194">
        <v>0</v>
      </c>
      <c r="T181" s="195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6" t="s">
        <v>190</v>
      </c>
      <c r="AT181" s="196" t="s">
        <v>187</v>
      </c>
      <c r="AU181" s="196" t="s">
        <v>87</v>
      </c>
      <c r="AY181" s="14" t="s">
        <v>137</v>
      </c>
      <c r="BE181" s="197">
        <f t="shared" si="24"/>
        <v>0</v>
      </c>
      <c r="BF181" s="197">
        <f t="shared" si="25"/>
        <v>0</v>
      </c>
      <c r="BG181" s="197">
        <f t="shared" si="26"/>
        <v>0</v>
      </c>
      <c r="BH181" s="197">
        <f t="shared" si="27"/>
        <v>0</v>
      </c>
      <c r="BI181" s="197">
        <f t="shared" si="28"/>
        <v>0</v>
      </c>
      <c r="BJ181" s="14" t="s">
        <v>85</v>
      </c>
      <c r="BK181" s="197">
        <f t="shared" si="29"/>
        <v>0</v>
      </c>
      <c r="BL181" s="14" t="s">
        <v>184</v>
      </c>
      <c r="BM181" s="196" t="s">
        <v>564</v>
      </c>
    </row>
    <row r="182" spans="1:65" s="2" customFormat="1" ht="16.5" customHeight="1">
      <c r="A182" s="31"/>
      <c r="B182" s="32"/>
      <c r="C182" s="184" t="s">
        <v>279</v>
      </c>
      <c r="D182" s="184" t="s">
        <v>140</v>
      </c>
      <c r="E182" s="185" t="s">
        <v>444</v>
      </c>
      <c r="F182" s="186" t="s">
        <v>445</v>
      </c>
      <c r="G182" s="187" t="s">
        <v>143</v>
      </c>
      <c r="H182" s="188">
        <v>32</v>
      </c>
      <c r="I182" s="189"/>
      <c r="J182" s="190">
        <f t="shared" si="20"/>
        <v>0</v>
      </c>
      <c r="K182" s="191"/>
      <c r="L182" s="36"/>
      <c r="M182" s="192" t="s">
        <v>1</v>
      </c>
      <c r="N182" s="193" t="s">
        <v>42</v>
      </c>
      <c r="O182" s="68"/>
      <c r="P182" s="194">
        <f t="shared" si="21"/>
        <v>0</v>
      </c>
      <c r="Q182" s="194">
        <v>0</v>
      </c>
      <c r="R182" s="194">
        <f t="shared" si="22"/>
        <v>0</v>
      </c>
      <c r="S182" s="194">
        <v>0</v>
      </c>
      <c r="T182" s="195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6" t="s">
        <v>184</v>
      </c>
      <c r="AT182" s="196" t="s">
        <v>140</v>
      </c>
      <c r="AU182" s="196" t="s">
        <v>87</v>
      </c>
      <c r="AY182" s="14" t="s">
        <v>137</v>
      </c>
      <c r="BE182" s="197">
        <f t="shared" si="24"/>
        <v>0</v>
      </c>
      <c r="BF182" s="197">
        <f t="shared" si="25"/>
        <v>0</v>
      </c>
      <c r="BG182" s="197">
        <f t="shared" si="26"/>
        <v>0</v>
      </c>
      <c r="BH182" s="197">
        <f t="shared" si="27"/>
        <v>0</v>
      </c>
      <c r="BI182" s="197">
        <f t="shared" si="28"/>
        <v>0</v>
      </c>
      <c r="BJ182" s="14" t="s">
        <v>85</v>
      </c>
      <c r="BK182" s="197">
        <f t="shared" si="29"/>
        <v>0</v>
      </c>
      <c r="BL182" s="14" t="s">
        <v>184</v>
      </c>
      <c r="BM182" s="196" t="s">
        <v>565</v>
      </c>
    </row>
    <row r="183" spans="1:65" s="2" customFormat="1" ht="21.75" customHeight="1">
      <c r="A183" s="31"/>
      <c r="B183" s="32"/>
      <c r="C183" s="198" t="s">
        <v>291</v>
      </c>
      <c r="D183" s="198" t="s">
        <v>187</v>
      </c>
      <c r="E183" s="199" t="s">
        <v>566</v>
      </c>
      <c r="F183" s="200" t="s">
        <v>449</v>
      </c>
      <c r="G183" s="201" t="s">
        <v>143</v>
      </c>
      <c r="H183" s="202">
        <v>32</v>
      </c>
      <c r="I183" s="203"/>
      <c r="J183" s="204">
        <f t="shared" si="20"/>
        <v>0</v>
      </c>
      <c r="K183" s="205"/>
      <c r="L183" s="206"/>
      <c r="M183" s="207" t="s">
        <v>1</v>
      </c>
      <c r="N183" s="208" t="s">
        <v>42</v>
      </c>
      <c r="O183" s="68"/>
      <c r="P183" s="194">
        <f t="shared" si="21"/>
        <v>0</v>
      </c>
      <c r="Q183" s="194">
        <v>0</v>
      </c>
      <c r="R183" s="194">
        <f t="shared" si="22"/>
        <v>0</v>
      </c>
      <c r="S183" s="194">
        <v>0</v>
      </c>
      <c r="T183" s="195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6" t="s">
        <v>190</v>
      </c>
      <c r="AT183" s="196" t="s">
        <v>187</v>
      </c>
      <c r="AU183" s="196" t="s">
        <v>87</v>
      </c>
      <c r="AY183" s="14" t="s">
        <v>137</v>
      </c>
      <c r="BE183" s="197">
        <f t="shared" si="24"/>
        <v>0</v>
      </c>
      <c r="BF183" s="197">
        <f t="shared" si="25"/>
        <v>0</v>
      </c>
      <c r="BG183" s="197">
        <f t="shared" si="26"/>
        <v>0</v>
      </c>
      <c r="BH183" s="197">
        <f t="shared" si="27"/>
        <v>0</v>
      </c>
      <c r="BI183" s="197">
        <f t="shared" si="28"/>
        <v>0</v>
      </c>
      <c r="BJ183" s="14" t="s">
        <v>85</v>
      </c>
      <c r="BK183" s="197">
        <f t="shared" si="29"/>
        <v>0</v>
      </c>
      <c r="BL183" s="14" t="s">
        <v>184</v>
      </c>
      <c r="BM183" s="196" t="s">
        <v>567</v>
      </c>
    </row>
    <row r="184" spans="1:65" s="2" customFormat="1" ht="21.75" customHeight="1">
      <c r="A184" s="31"/>
      <c r="B184" s="32"/>
      <c r="C184" s="184" t="s">
        <v>358</v>
      </c>
      <c r="D184" s="184" t="s">
        <v>140</v>
      </c>
      <c r="E184" s="185" t="s">
        <v>452</v>
      </c>
      <c r="F184" s="186" t="s">
        <v>453</v>
      </c>
      <c r="G184" s="187" t="s">
        <v>143</v>
      </c>
      <c r="H184" s="188">
        <v>32</v>
      </c>
      <c r="I184" s="189"/>
      <c r="J184" s="190">
        <f t="shared" si="20"/>
        <v>0</v>
      </c>
      <c r="K184" s="191"/>
      <c r="L184" s="36"/>
      <c r="M184" s="192" t="s">
        <v>1</v>
      </c>
      <c r="N184" s="193" t="s">
        <v>42</v>
      </c>
      <c r="O184" s="68"/>
      <c r="P184" s="194">
        <f t="shared" si="21"/>
        <v>0</v>
      </c>
      <c r="Q184" s="194">
        <v>0</v>
      </c>
      <c r="R184" s="194">
        <f t="shared" si="22"/>
        <v>0</v>
      </c>
      <c r="S184" s="194">
        <v>0</v>
      </c>
      <c r="T184" s="195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6" t="s">
        <v>184</v>
      </c>
      <c r="AT184" s="196" t="s">
        <v>140</v>
      </c>
      <c r="AU184" s="196" t="s">
        <v>87</v>
      </c>
      <c r="AY184" s="14" t="s">
        <v>137</v>
      </c>
      <c r="BE184" s="197">
        <f t="shared" si="24"/>
        <v>0</v>
      </c>
      <c r="BF184" s="197">
        <f t="shared" si="25"/>
        <v>0</v>
      </c>
      <c r="BG184" s="197">
        <f t="shared" si="26"/>
        <v>0</v>
      </c>
      <c r="BH184" s="197">
        <f t="shared" si="27"/>
        <v>0</v>
      </c>
      <c r="BI184" s="197">
        <f t="shared" si="28"/>
        <v>0</v>
      </c>
      <c r="BJ184" s="14" t="s">
        <v>85</v>
      </c>
      <c r="BK184" s="197">
        <f t="shared" si="29"/>
        <v>0</v>
      </c>
      <c r="BL184" s="14" t="s">
        <v>184</v>
      </c>
      <c r="BM184" s="196" t="s">
        <v>568</v>
      </c>
    </row>
    <row r="185" spans="1:65" s="12" customFormat="1" ht="22.75" customHeight="1">
      <c r="B185" s="168"/>
      <c r="C185" s="169"/>
      <c r="D185" s="170" t="s">
        <v>76</v>
      </c>
      <c r="E185" s="182" t="s">
        <v>455</v>
      </c>
      <c r="F185" s="182" t="s">
        <v>456</v>
      </c>
      <c r="G185" s="169"/>
      <c r="H185" s="169"/>
      <c r="I185" s="172"/>
      <c r="J185" s="183">
        <f>BK185</f>
        <v>0</v>
      </c>
      <c r="K185" s="169"/>
      <c r="L185" s="174"/>
      <c r="M185" s="175"/>
      <c r="N185" s="176"/>
      <c r="O185" s="176"/>
      <c r="P185" s="177">
        <f>P186</f>
        <v>0</v>
      </c>
      <c r="Q185" s="176"/>
      <c r="R185" s="177">
        <f>R186</f>
        <v>0</v>
      </c>
      <c r="S185" s="176"/>
      <c r="T185" s="178">
        <f>T186</f>
        <v>0</v>
      </c>
      <c r="AR185" s="179" t="s">
        <v>144</v>
      </c>
      <c r="AT185" s="180" t="s">
        <v>76</v>
      </c>
      <c r="AU185" s="180" t="s">
        <v>85</v>
      </c>
      <c r="AY185" s="179" t="s">
        <v>137</v>
      </c>
      <c r="BK185" s="181">
        <f>BK186</f>
        <v>0</v>
      </c>
    </row>
    <row r="186" spans="1:65" s="2" customFormat="1" ht="16.5" customHeight="1">
      <c r="A186" s="31"/>
      <c r="B186" s="32"/>
      <c r="C186" s="184" t="s">
        <v>569</v>
      </c>
      <c r="D186" s="184" t="s">
        <v>140</v>
      </c>
      <c r="E186" s="185" t="s">
        <v>458</v>
      </c>
      <c r="F186" s="186" t="s">
        <v>459</v>
      </c>
      <c r="G186" s="187" t="s">
        <v>460</v>
      </c>
      <c r="H186" s="188">
        <v>4</v>
      </c>
      <c r="I186" s="189"/>
      <c r="J186" s="190">
        <f>ROUND(I186*H186,2)</f>
        <v>0</v>
      </c>
      <c r="K186" s="191"/>
      <c r="L186" s="36"/>
      <c r="M186" s="192" t="s">
        <v>1</v>
      </c>
      <c r="N186" s="193" t="s">
        <v>42</v>
      </c>
      <c r="O186" s="68"/>
      <c r="P186" s="194">
        <f>O186*H186</f>
        <v>0</v>
      </c>
      <c r="Q186" s="194">
        <v>0</v>
      </c>
      <c r="R186" s="194">
        <f>Q186*H186</f>
        <v>0</v>
      </c>
      <c r="S186" s="194">
        <v>0</v>
      </c>
      <c r="T186" s="195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6" t="s">
        <v>461</v>
      </c>
      <c r="AT186" s="196" t="s">
        <v>140</v>
      </c>
      <c r="AU186" s="196" t="s">
        <v>87</v>
      </c>
      <c r="AY186" s="14" t="s">
        <v>137</v>
      </c>
      <c r="BE186" s="197">
        <f>IF(N186="základní",J186,0)</f>
        <v>0</v>
      </c>
      <c r="BF186" s="197">
        <f>IF(N186="snížená",J186,0)</f>
        <v>0</v>
      </c>
      <c r="BG186" s="197">
        <f>IF(N186="zákl. přenesená",J186,0)</f>
        <v>0</v>
      </c>
      <c r="BH186" s="197">
        <f>IF(N186="sníž. přenesená",J186,0)</f>
        <v>0</v>
      </c>
      <c r="BI186" s="197">
        <f>IF(N186="nulová",J186,0)</f>
        <v>0</v>
      </c>
      <c r="BJ186" s="14" t="s">
        <v>85</v>
      </c>
      <c r="BK186" s="197">
        <f>ROUND(I186*H186,2)</f>
        <v>0</v>
      </c>
      <c r="BL186" s="14" t="s">
        <v>461</v>
      </c>
      <c r="BM186" s="196" t="s">
        <v>570</v>
      </c>
    </row>
    <row r="187" spans="1:65" s="12" customFormat="1" ht="22.75" customHeight="1">
      <c r="B187" s="168"/>
      <c r="C187" s="169"/>
      <c r="D187" s="170" t="s">
        <v>76</v>
      </c>
      <c r="E187" s="182" t="s">
        <v>463</v>
      </c>
      <c r="F187" s="182" t="s">
        <v>464</v>
      </c>
      <c r="G187" s="169"/>
      <c r="H187" s="169"/>
      <c r="I187" s="172"/>
      <c r="J187" s="183">
        <f>BK187</f>
        <v>0</v>
      </c>
      <c r="K187" s="169"/>
      <c r="L187" s="174"/>
      <c r="M187" s="175"/>
      <c r="N187" s="176"/>
      <c r="O187" s="176"/>
      <c r="P187" s="177">
        <f>SUM(P188:P192)</f>
        <v>0</v>
      </c>
      <c r="Q187" s="176"/>
      <c r="R187" s="177">
        <f>SUM(R188:R192)</f>
        <v>0</v>
      </c>
      <c r="S187" s="176"/>
      <c r="T187" s="178">
        <f>SUM(T188:T192)</f>
        <v>0</v>
      </c>
      <c r="AR187" s="179" t="s">
        <v>165</v>
      </c>
      <c r="AT187" s="180" t="s">
        <v>76</v>
      </c>
      <c r="AU187" s="180" t="s">
        <v>85</v>
      </c>
      <c r="AY187" s="179" t="s">
        <v>137</v>
      </c>
      <c r="BK187" s="181">
        <f>SUM(BK188:BK192)</f>
        <v>0</v>
      </c>
    </row>
    <row r="188" spans="1:65" s="2" customFormat="1" ht="16.5" customHeight="1">
      <c r="A188" s="31"/>
      <c r="B188" s="32"/>
      <c r="C188" s="184" t="s">
        <v>571</v>
      </c>
      <c r="D188" s="184" t="s">
        <v>140</v>
      </c>
      <c r="E188" s="185" t="s">
        <v>466</v>
      </c>
      <c r="F188" s="186" t="s">
        <v>467</v>
      </c>
      <c r="G188" s="187" t="s">
        <v>376</v>
      </c>
      <c r="H188" s="188">
        <v>1</v>
      </c>
      <c r="I188" s="189"/>
      <c r="J188" s="190">
        <f>ROUND(I188*H188,2)</f>
        <v>0</v>
      </c>
      <c r="K188" s="191"/>
      <c r="L188" s="36"/>
      <c r="M188" s="192" t="s">
        <v>1</v>
      </c>
      <c r="N188" s="193" t="s">
        <v>42</v>
      </c>
      <c r="O188" s="68"/>
      <c r="P188" s="194">
        <f>O188*H188</f>
        <v>0</v>
      </c>
      <c r="Q188" s="194">
        <v>0</v>
      </c>
      <c r="R188" s="194">
        <f>Q188*H188</f>
        <v>0</v>
      </c>
      <c r="S188" s="194">
        <v>0</v>
      </c>
      <c r="T188" s="195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6" t="s">
        <v>468</v>
      </c>
      <c r="AT188" s="196" t="s">
        <v>140</v>
      </c>
      <c r="AU188" s="196" t="s">
        <v>87</v>
      </c>
      <c r="AY188" s="14" t="s">
        <v>137</v>
      </c>
      <c r="BE188" s="197">
        <f>IF(N188="základní",J188,0)</f>
        <v>0</v>
      </c>
      <c r="BF188" s="197">
        <f>IF(N188="snížená",J188,0)</f>
        <v>0</v>
      </c>
      <c r="BG188" s="197">
        <f>IF(N188="zákl. přenesená",J188,0)</f>
        <v>0</v>
      </c>
      <c r="BH188" s="197">
        <f>IF(N188="sníž. přenesená",J188,0)</f>
        <v>0</v>
      </c>
      <c r="BI188" s="197">
        <f>IF(N188="nulová",J188,0)</f>
        <v>0</v>
      </c>
      <c r="BJ188" s="14" t="s">
        <v>85</v>
      </c>
      <c r="BK188" s="197">
        <f>ROUND(I188*H188,2)</f>
        <v>0</v>
      </c>
      <c r="BL188" s="14" t="s">
        <v>468</v>
      </c>
      <c r="BM188" s="196" t="s">
        <v>572</v>
      </c>
    </row>
    <row r="189" spans="1:65" s="2" customFormat="1" ht="16.5" customHeight="1">
      <c r="A189" s="31"/>
      <c r="B189" s="32"/>
      <c r="C189" s="184" t="s">
        <v>334</v>
      </c>
      <c r="D189" s="184" t="s">
        <v>140</v>
      </c>
      <c r="E189" s="185" t="s">
        <v>471</v>
      </c>
      <c r="F189" s="186" t="s">
        <v>472</v>
      </c>
      <c r="G189" s="187" t="s">
        <v>376</v>
      </c>
      <c r="H189" s="188">
        <v>1</v>
      </c>
      <c r="I189" s="189"/>
      <c r="J189" s="190">
        <f>ROUND(I189*H189,2)</f>
        <v>0</v>
      </c>
      <c r="K189" s="191"/>
      <c r="L189" s="36"/>
      <c r="M189" s="192" t="s">
        <v>1</v>
      </c>
      <c r="N189" s="193" t="s">
        <v>42</v>
      </c>
      <c r="O189" s="68"/>
      <c r="P189" s="194">
        <f>O189*H189</f>
        <v>0</v>
      </c>
      <c r="Q189" s="194">
        <v>0</v>
      </c>
      <c r="R189" s="194">
        <f>Q189*H189</f>
        <v>0</v>
      </c>
      <c r="S189" s="194">
        <v>0</v>
      </c>
      <c r="T189" s="195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6" t="s">
        <v>468</v>
      </c>
      <c r="AT189" s="196" t="s">
        <v>140</v>
      </c>
      <c r="AU189" s="196" t="s">
        <v>87</v>
      </c>
      <c r="AY189" s="14" t="s">
        <v>137</v>
      </c>
      <c r="BE189" s="197">
        <f>IF(N189="základní",J189,0)</f>
        <v>0</v>
      </c>
      <c r="BF189" s="197">
        <f>IF(N189="snížená",J189,0)</f>
        <v>0</v>
      </c>
      <c r="BG189" s="197">
        <f>IF(N189="zákl. přenesená",J189,0)</f>
        <v>0</v>
      </c>
      <c r="BH189" s="197">
        <f>IF(N189="sníž. přenesená",J189,0)</f>
        <v>0</v>
      </c>
      <c r="BI189" s="197">
        <f>IF(N189="nulová",J189,0)</f>
        <v>0</v>
      </c>
      <c r="BJ189" s="14" t="s">
        <v>85</v>
      </c>
      <c r="BK189" s="197">
        <f>ROUND(I189*H189,2)</f>
        <v>0</v>
      </c>
      <c r="BL189" s="14" t="s">
        <v>468</v>
      </c>
      <c r="BM189" s="196" t="s">
        <v>573</v>
      </c>
    </row>
    <row r="190" spans="1:65" s="2" customFormat="1" ht="16.5" customHeight="1">
      <c r="A190" s="31"/>
      <c r="B190" s="32"/>
      <c r="C190" s="184" t="s">
        <v>574</v>
      </c>
      <c r="D190" s="184" t="s">
        <v>140</v>
      </c>
      <c r="E190" s="185" t="s">
        <v>475</v>
      </c>
      <c r="F190" s="186" t="s">
        <v>476</v>
      </c>
      <c r="G190" s="187" t="s">
        <v>460</v>
      </c>
      <c r="H190" s="188">
        <v>8</v>
      </c>
      <c r="I190" s="189"/>
      <c r="J190" s="190">
        <f>ROUND(I190*H190,2)</f>
        <v>0</v>
      </c>
      <c r="K190" s="191"/>
      <c r="L190" s="36"/>
      <c r="M190" s="192" t="s">
        <v>1</v>
      </c>
      <c r="N190" s="193" t="s">
        <v>42</v>
      </c>
      <c r="O190" s="68"/>
      <c r="P190" s="194">
        <f>O190*H190</f>
        <v>0</v>
      </c>
      <c r="Q190" s="194">
        <v>0</v>
      </c>
      <c r="R190" s="194">
        <f>Q190*H190</f>
        <v>0</v>
      </c>
      <c r="S190" s="194">
        <v>0</v>
      </c>
      <c r="T190" s="195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6" t="s">
        <v>468</v>
      </c>
      <c r="AT190" s="196" t="s">
        <v>140</v>
      </c>
      <c r="AU190" s="196" t="s">
        <v>87</v>
      </c>
      <c r="AY190" s="14" t="s">
        <v>137</v>
      </c>
      <c r="BE190" s="197">
        <f>IF(N190="základní",J190,0)</f>
        <v>0</v>
      </c>
      <c r="BF190" s="197">
        <f>IF(N190="snížená",J190,0)</f>
        <v>0</v>
      </c>
      <c r="BG190" s="197">
        <f>IF(N190="zákl. přenesená",J190,0)</f>
        <v>0</v>
      </c>
      <c r="BH190" s="197">
        <f>IF(N190="sníž. přenesená",J190,0)</f>
        <v>0</v>
      </c>
      <c r="BI190" s="197">
        <f>IF(N190="nulová",J190,0)</f>
        <v>0</v>
      </c>
      <c r="BJ190" s="14" t="s">
        <v>85</v>
      </c>
      <c r="BK190" s="197">
        <f>ROUND(I190*H190,2)</f>
        <v>0</v>
      </c>
      <c r="BL190" s="14" t="s">
        <v>468</v>
      </c>
      <c r="BM190" s="196" t="s">
        <v>575</v>
      </c>
    </row>
    <row r="191" spans="1:65" s="2" customFormat="1" ht="16.5" customHeight="1">
      <c r="A191" s="31"/>
      <c r="B191" s="32"/>
      <c r="C191" s="184" t="s">
        <v>303</v>
      </c>
      <c r="D191" s="184" t="s">
        <v>140</v>
      </c>
      <c r="E191" s="185" t="s">
        <v>479</v>
      </c>
      <c r="F191" s="186" t="s">
        <v>480</v>
      </c>
      <c r="G191" s="187" t="s">
        <v>460</v>
      </c>
      <c r="H191" s="188">
        <v>12</v>
      </c>
      <c r="I191" s="189"/>
      <c r="J191" s="190">
        <f>ROUND(I191*H191,2)</f>
        <v>0</v>
      </c>
      <c r="K191" s="191"/>
      <c r="L191" s="36"/>
      <c r="M191" s="192" t="s">
        <v>1</v>
      </c>
      <c r="N191" s="193" t="s">
        <v>42</v>
      </c>
      <c r="O191" s="68"/>
      <c r="P191" s="194">
        <f>O191*H191</f>
        <v>0</v>
      </c>
      <c r="Q191" s="194">
        <v>0</v>
      </c>
      <c r="R191" s="194">
        <f>Q191*H191</f>
        <v>0</v>
      </c>
      <c r="S191" s="194">
        <v>0</v>
      </c>
      <c r="T191" s="195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6" t="s">
        <v>468</v>
      </c>
      <c r="AT191" s="196" t="s">
        <v>140</v>
      </c>
      <c r="AU191" s="196" t="s">
        <v>87</v>
      </c>
      <c r="AY191" s="14" t="s">
        <v>137</v>
      </c>
      <c r="BE191" s="197">
        <f>IF(N191="základní",J191,0)</f>
        <v>0</v>
      </c>
      <c r="BF191" s="197">
        <f>IF(N191="snížená",J191,0)</f>
        <v>0</v>
      </c>
      <c r="BG191" s="197">
        <f>IF(N191="zákl. přenesená",J191,0)</f>
        <v>0</v>
      </c>
      <c r="BH191" s="197">
        <f>IF(N191="sníž. přenesená",J191,0)</f>
        <v>0</v>
      </c>
      <c r="BI191" s="197">
        <f>IF(N191="nulová",J191,0)</f>
        <v>0</v>
      </c>
      <c r="BJ191" s="14" t="s">
        <v>85</v>
      </c>
      <c r="BK191" s="197">
        <f>ROUND(I191*H191,2)</f>
        <v>0</v>
      </c>
      <c r="BL191" s="14" t="s">
        <v>468</v>
      </c>
      <c r="BM191" s="196" t="s">
        <v>576</v>
      </c>
    </row>
    <row r="192" spans="1:65" s="2" customFormat="1" ht="16.5" customHeight="1">
      <c r="A192" s="31"/>
      <c r="B192" s="32"/>
      <c r="C192" s="184" t="s">
        <v>331</v>
      </c>
      <c r="D192" s="184" t="s">
        <v>140</v>
      </c>
      <c r="E192" s="185" t="s">
        <v>483</v>
      </c>
      <c r="F192" s="186" t="s">
        <v>484</v>
      </c>
      <c r="G192" s="187" t="s">
        <v>485</v>
      </c>
      <c r="H192" s="188">
        <v>450</v>
      </c>
      <c r="I192" s="189"/>
      <c r="J192" s="190">
        <f>ROUND(I192*H192,2)</f>
        <v>0</v>
      </c>
      <c r="K192" s="191"/>
      <c r="L192" s="36"/>
      <c r="M192" s="210" t="s">
        <v>1</v>
      </c>
      <c r="N192" s="211" t="s">
        <v>42</v>
      </c>
      <c r="O192" s="212"/>
      <c r="P192" s="213">
        <f>O192*H192</f>
        <v>0</v>
      </c>
      <c r="Q192" s="213">
        <v>0</v>
      </c>
      <c r="R192" s="213">
        <f>Q192*H192</f>
        <v>0</v>
      </c>
      <c r="S192" s="213">
        <v>0</v>
      </c>
      <c r="T192" s="214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6" t="s">
        <v>468</v>
      </c>
      <c r="AT192" s="196" t="s">
        <v>140</v>
      </c>
      <c r="AU192" s="196" t="s">
        <v>87</v>
      </c>
      <c r="AY192" s="14" t="s">
        <v>137</v>
      </c>
      <c r="BE192" s="197">
        <f>IF(N192="základní",J192,0)</f>
        <v>0</v>
      </c>
      <c r="BF192" s="197">
        <f>IF(N192="snížená",J192,0)</f>
        <v>0</v>
      </c>
      <c r="BG192" s="197">
        <f>IF(N192="zákl. přenesená",J192,0)</f>
        <v>0</v>
      </c>
      <c r="BH192" s="197">
        <f>IF(N192="sníž. přenesená",J192,0)</f>
        <v>0</v>
      </c>
      <c r="BI192" s="197">
        <f>IF(N192="nulová",J192,0)</f>
        <v>0</v>
      </c>
      <c r="BJ192" s="14" t="s">
        <v>85</v>
      </c>
      <c r="BK192" s="197">
        <f>ROUND(I192*H192,2)</f>
        <v>0</v>
      </c>
      <c r="BL192" s="14" t="s">
        <v>468</v>
      </c>
      <c r="BM192" s="196" t="s">
        <v>577</v>
      </c>
    </row>
    <row r="193" spans="1:31" s="2" customFormat="1" ht="7" customHeight="1">
      <c r="A193" s="31"/>
      <c r="B193" s="51"/>
      <c r="C193" s="52"/>
      <c r="D193" s="52"/>
      <c r="E193" s="52"/>
      <c r="F193" s="52"/>
      <c r="G193" s="52"/>
      <c r="H193" s="52"/>
      <c r="I193" s="52"/>
      <c r="J193" s="52"/>
      <c r="K193" s="52"/>
      <c r="L193" s="36"/>
      <c r="M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</row>
  </sheetData>
  <sheetProtection algorithmName="SHA-512" hashValue="nKzSunjTbHxJxlIwjw38Gqj6T+woaCqlyL9n7YjXhKTzTJu68yR5+HkOXPZRXWcNHzcw9oWCz4g9BQdvl+/3mQ==" saltValue="+vhbOuH4P9xD8uYJTkhjxnMi2eP4x6FxNb+OOdqAj+iBAzWBO6pkIRaHq6dUYlyYYXU2U5KWaCZ4cuLMMfyn9w==" spinCount="100000" sheet="1" objects="1" scenarios="1" formatColumns="0" formatRows="0" autoFilter="0"/>
  <autoFilter ref="C125:K192" xr:uid="{00000000-0009-0000-0000-000002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04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93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87</v>
      </c>
    </row>
    <row r="4" spans="1:46" s="1" customFormat="1" ht="25" customHeight="1">
      <c r="B4" s="17"/>
      <c r="D4" s="107" t="s">
        <v>103</v>
      </c>
      <c r="L4" s="17"/>
      <c r="M4" s="108" t="s">
        <v>10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26.25" customHeight="1">
      <c r="B7" s="17"/>
      <c r="E7" s="264" t="str">
        <f>'Rekapitulace stavby'!K6</f>
        <v>Udržovací práce na elektroinstalaci vybraných prostor odborného výcviku SOU zemědělské Chvaletice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104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578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17. 8. 2021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7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>00087840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>SOUZ Chvaletice</v>
      </c>
      <c r="F15" s="31"/>
      <c r="G15" s="31"/>
      <c r="H15" s="31"/>
      <c r="I15" s="109" t="s">
        <v>28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29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28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31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>04695461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>Ing. Tomáš Srba</v>
      </c>
      <c r="F21" s="31"/>
      <c r="G21" s="31"/>
      <c r="H21" s="31"/>
      <c r="I21" s="109" t="s">
        <v>28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35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>04695461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>Ing. Tomáš Srba</v>
      </c>
      <c r="F24" s="31"/>
      <c r="G24" s="31"/>
      <c r="H24" s="31"/>
      <c r="I24" s="109" t="s">
        <v>28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ROUND(J125,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ROUND((SUM(BE125:BE203)),  2)</f>
        <v>0</v>
      </c>
      <c r="G33" s="31"/>
      <c r="H33" s="31"/>
      <c r="I33" s="121">
        <v>0.21</v>
      </c>
      <c r="J33" s="120">
        <f>ROUND(((SUM(BE125:BE203))*I33),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ROUND((SUM(BF125:BF203)),  2)</f>
        <v>0</v>
      </c>
      <c r="G34" s="31"/>
      <c r="H34" s="31"/>
      <c r="I34" s="121">
        <v>0.15</v>
      </c>
      <c r="J34" s="120">
        <f>ROUND(((SUM(BF125:BF203))*I34),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ROUND((SUM(BG125:BG203)),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ROUND((SUM(BH125:BH203)),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ROUND((SUM(BI125:BI203)),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 ht="10">
      <c r="B51" s="17"/>
      <c r="L51" s="17"/>
    </row>
    <row r="52" spans="1:31" ht="10">
      <c r="B52" s="17"/>
      <c r="L52" s="17"/>
    </row>
    <row r="53" spans="1:31" ht="10">
      <c r="B53" s="17"/>
      <c r="L53" s="17"/>
    </row>
    <row r="54" spans="1:31" ht="10">
      <c r="B54" s="17"/>
      <c r="L54" s="17"/>
    </row>
    <row r="55" spans="1:31" ht="10">
      <c r="B55" s="17"/>
      <c r="L55" s="17"/>
    </row>
    <row r="56" spans="1:31" ht="10">
      <c r="B56" s="17"/>
      <c r="L56" s="17"/>
    </row>
    <row r="57" spans="1:31" ht="10">
      <c r="B57" s="17"/>
      <c r="L57" s="17"/>
    </row>
    <row r="58" spans="1:31" ht="10">
      <c r="B58" s="17"/>
      <c r="L58" s="17"/>
    </row>
    <row r="59" spans="1:31" ht="10">
      <c r="B59" s="17"/>
      <c r="L59" s="17"/>
    </row>
    <row r="60" spans="1:31" ht="10">
      <c r="B60" s="17"/>
      <c r="L60" s="17"/>
    </row>
    <row r="61" spans="1:31" s="2" customFormat="1" ht="12.5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">
      <c r="B62" s="17"/>
      <c r="L62" s="17"/>
    </row>
    <row r="63" spans="1:31" ht="10">
      <c r="B63" s="17"/>
      <c r="L63" s="17"/>
    </row>
    <row r="64" spans="1:31" ht="10">
      <c r="B64" s="17"/>
      <c r="L64" s="17"/>
    </row>
    <row r="65" spans="1:31" s="2" customFormat="1" ht="13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">
      <c r="B66" s="17"/>
      <c r="L66" s="17"/>
    </row>
    <row r="67" spans="1:31" ht="10">
      <c r="B67" s="17"/>
      <c r="L67" s="17"/>
    </row>
    <row r="68" spans="1:31" ht="10">
      <c r="B68" s="17"/>
      <c r="L68" s="17"/>
    </row>
    <row r="69" spans="1:31" ht="10">
      <c r="B69" s="17"/>
      <c r="L69" s="17"/>
    </row>
    <row r="70" spans="1:31" ht="10">
      <c r="B70" s="17"/>
      <c r="L70" s="17"/>
    </row>
    <row r="71" spans="1:31" ht="10">
      <c r="B71" s="17"/>
      <c r="L71" s="17"/>
    </row>
    <row r="72" spans="1:31" ht="10">
      <c r="B72" s="17"/>
      <c r="L72" s="17"/>
    </row>
    <row r="73" spans="1:31" ht="10">
      <c r="B73" s="17"/>
      <c r="L73" s="17"/>
    </row>
    <row r="74" spans="1:31" ht="10">
      <c r="B74" s="17"/>
      <c r="L74" s="17"/>
    </row>
    <row r="75" spans="1:31" ht="10">
      <c r="B75" s="17"/>
      <c r="L75" s="17"/>
    </row>
    <row r="76" spans="1:31" s="2" customFormat="1" ht="12.5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3"/>
      <c r="D85" s="33"/>
      <c r="E85" s="271" t="str">
        <f>E7</f>
        <v>Udržovací práce na elektroinstalaci vybraných prostor odborného výcviku SOU zemědělské Chvaletice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SO3 - Velká garáž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17. 8. 2021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24</v>
      </c>
      <c r="D91" s="33"/>
      <c r="E91" s="33"/>
      <c r="F91" s="24" t="str">
        <f>E15</f>
        <v>SOUZ Chvaletice</v>
      </c>
      <c r="G91" s="33"/>
      <c r="H91" s="33"/>
      <c r="I91" s="26" t="s">
        <v>31</v>
      </c>
      <c r="J91" s="29" t="str">
        <f>E21</f>
        <v>Ing. Tomáš Srba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29</v>
      </c>
      <c r="D92" s="33"/>
      <c r="E92" s="33"/>
      <c r="F92" s="24" t="str">
        <f>IF(E18="","",E18)</f>
        <v>Vyplň údaj</v>
      </c>
      <c r="G92" s="33"/>
      <c r="H92" s="33"/>
      <c r="I92" s="26" t="s">
        <v>35</v>
      </c>
      <c r="J92" s="29" t="str">
        <f>E24</f>
        <v>Ing. Tomáš Srba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2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107</v>
      </c>
      <c r="D94" s="141"/>
      <c r="E94" s="141"/>
      <c r="F94" s="141"/>
      <c r="G94" s="141"/>
      <c r="H94" s="141"/>
      <c r="I94" s="141"/>
      <c r="J94" s="142" t="s">
        <v>108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2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75" customHeight="1">
      <c r="A96" s="31"/>
      <c r="B96" s="32"/>
      <c r="C96" s="143" t="s">
        <v>109</v>
      </c>
      <c r="D96" s="33"/>
      <c r="E96" s="33"/>
      <c r="F96" s="33"/>
      <c r="G96" s="33"/>
      <c r="H96" s="33"/>
      <c r="I96" s="33"/>
      <c r="J96" s="81">
        <f>J125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1:31" s="9" customFormat="1" ht="25" customHeight="1">
      <c r="B97" s="144"/>
      <c r="C97" s="145"/>
      <c r="D97" s="146" t="s">
        <v>111</v>
      </c>
      <c r="E97" s="147"/>
      <c r="F97" s="147"/>
      <c r="G97" s="147"/>
      <c r="H97" s="147"/>
      <c r="I97" s="147"/>
      <c r="J97" s="148">
        <f>J126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112</v>
      </c>
      <c r="E98" s="153"/>
      <c r="F98" s="153"/>
      <c r="G98" s="153"/>
      <c r="H98" s="153"/>
      <c r="I98" s="153"/>
      <c r="J98" s="154">
        <f>J127</f>
        <v>0</v>
      </c>
      <c r="K98" s="151"/>
      <c r="L98" s="155"/>
    </row>
    <row r="99" spans="1:31" s="10" customFormat="1" ht="19.899999999999999" customHeight="1">
      <c r="B99" s="150"/>
      <c r="C99" s="151"/>
      <c r="D99" s="152" t="s">
        <v>114</v>
      </c>
      <c r="E99" s="153"/>
      <c r="F99" s="153"/>
      <c r="G99" s="153"/>
      <c r="H99" s="153"/>
      <c r="I99" s="153"/>
      <c r="J99" s="154">
        <f>J129</f>
        <v>0</v>
      </c>
      <c r="K99" s="151"/>
      <c r="L99" s="155"/>
    </row>
    <row r="100" spans="1:31" s="10" customFormat="1" ht="19.899999999999999" customHeight="1">
      <c r="B100" s="150"/>
      <c r="C100" s="151"/>
      <c r="D100" s="152" t="s">
        <v>115</v>
      </c>
      <c r="E100" s="153"/>
      <c r="F100" s="153"/>
      <c r="G100" s="153"/>
      <c r="H100" s="153"/>
      <c r="I100" s="153"/>
      <c r="J100" s="154">
        <f>J131</f>
        <v>0</v>
      </c>
      <c r="K100" s="151"/>
      <c r="L100" s="155"/>
    </row>
    <row r="101" spans="1:31" s="9" customFormat="1" ht="25" customHeight="1">
      <c r="B101" s="144"/>
      <c r="C101" s="145"/>
      <c r="D101" s="146" t="s">
        <v>116</v>
      </c>
      <c r="E101" s="147"/>
      <c r="F101" s="147"/>
      <c r="G101" s="147"/>
      <c r="H101" s="147"/>
      <c r="I101" s="147"/>
      <c r="J101" s="148">
        <f>J135</f>
        <v>0</v>
      </c>
      <c r="K101" s="145"/>
      <c r="L101" s="149"/>
    </row>
    <row r="102" spans="1:31" s="10" customFormat="1" ht="19.899999999999999" customHeight="1">
      <c r="B102" s="150"/>
      <c r="C102" s="151"/>
      <c r="D102" s="152" t="s">
        <v>120</v>
      </c>
      <c r="E102" s="153"/>
      <c r="F102" s="153"/>
      <c r="G102" s="153"/>
      <c r="H102" s="153"/>
      <c r="I102" s="153"/>
      <c r="J102" s="154">
        <f>J136</f>
        <v>0</v>
      </c>
      <c r="K102" s="151"/>
      <c r="L102" s="155"/>
    </row>
    <row r="103" spans="1:31" s="10" customFormat="1" ht="19.899999999999999" customHeight="1">
      <c r="B103" s="150"/>
      <c r="C103" s="151"/>
      <c r="D103" s="152" t="s">
        <v>117</v>
      </c>
      <c r="E103" s="153"/>
      <c r="F103" s="153"/>
      <c r="G103" s="153"/>
      <c r="H103" s="153"/>
      <c r="I103" s="153"/>
      <c r="J103" s="154">
        <f>J138</f>
        <v>0</v>
      </c>
      <c r="K103" s="151"/>
      <c r="L103" s="155"/>
    </row>
    <row r="104" spans="1:31" s="10" customFormat="1" ht="19.899999999999999" customHeight="1">
      <c r="B104" s="150"/>
      <c r="C104" s="151"/>
      <c r="D104" s="152" t="s">
        <v>579</v>
      </c>
      <c r="E104" s="153"/>
      <c r="F104" s="153"/>
      <c r="G104" s="153"/>
      <c r="H104" s="153"/>
      <c r="I104" s="153"/>
      <c r="J104" s="154">
        <f>J187</f>
        <v>0</v>
      </c>
      <c r="K104" s="151"/>
      <c r="L104" s="155"/>
    </row>
    <row r="105" spans="1:31" s="9" customFormat="1" ht="25" customHeight="1">
      <c r="B105" s="144"/>
      <c r="C105" s="145"/>
      <c r="D105" s="146" t="s">
        <v>580</v>
      </c>
      <c r="E105" s="147"/>
      <c r="F105" s="147"/>
      <c r="G105" s="147"/>
      <c r="H105" s="147"/>
      <c r="I105" s="147"/>
      <c r="J105" s="148">
        <f>J198</f>
        <v>0</v>
      </c>
      <c r="K105" s="145"/>
      <c r="L105" s="149"/>
    </row>
    <row r="106" spans="1:31" s="2" customFormat="1" ht="21.75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7" customHeight="1">
      <c r="A107" s="31"/>
      <c r="B107" s="51"/>
      <c r="C107" s="52"/>
      <c r="D107" s="52"/>
      <c r="E107" s="52"/>
      <c r="F107" s="52"/>
      <c r="G107" s="52"/>
      <c r="H107" s="52"/>
      <c r="I107" s="52"/>
      <c r="J107" s="52"/>
      <c r="K107" s="52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11" spans="1:31" s="2" customFormat="1" ht="7" customHeight="1">
      <c r="A111" s="31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5" customHeight="1">
      <c r="A112" s="31"/>
      <c r="B112" s="32"/>
      <c r="C112" s="20" t="s">
        <v>122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7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16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26.25" customHeight="1">
      <c r="A115" s="31"/>
      <c r="B115" s="32"/>
      <c r="C115" s="33"/>
      <c r="D115" s="33"/>
      <c r="E115" s="271" t="str">
        <f>E7</f>
        <v>Udržovací práce na elektroinstalaci vybraných prostor odborného výcviku SOU zemědělské Chvaletice</v>
      </c>
      <c r="F115" s="272"/>
      <c r="G115" s="272"/>
      <c r="H115" s="272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104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6.5" customHeight="1">
      <c r="A117" s="31"/>
      <c r="B117" s="32"/>
      <c r="C117" s="33"/>
      <c r="D117" s="33"/>
      <c r="E117" s="223" t="str">
        <f>E9</f>
        <v>SO3 - Velká garáž</v>
      </c>
      <c r="F117" s="273"/>
      <c r="G117" s="273"/>
      <c r="H117" s="27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7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2" customHeight="1">
      <c r="A119" s="31"/>
      <c r="B119" s="32"/>
      <c r="C119" s="26" t="s">
        <v>20</v>
      </c>
      <c r="D119" s="33"/>
      <c r="E119" s="33"/>
      <c r="F119" s="24" t="str">
        <f>F12</f>
        <v xml:space="preserve"> </v>
      </c>
      <c r="G119" s="33"/>
      <c r="H119" s="33"/>
      <c r="I119" s="26" t="s">
        <v>22</v>
      </c>
      <c r="J119" s="63" t="str">
        <f>IF(J12="","",J12)</f>
        <v>17. 8. 2021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7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15" customHeight="1">
      <c r="A121" s="31"/>
      <c r="B121" s="32"/>
      <c r="C121" s="26" t="s">
        <v>24</v>
      </c>
      <c r="D121" s="33"/>
      <c r="E121" s="33"/>
      <c r="F121" s="24" t="str">
        <f>E15</f>
        <v>SOUZ Chvaletice</v>
      </c>
      <c r="G121" s="33"/>
      <c r="H121" s="33"/>
      <c r="I121" s="26" t="s">
        <v>31</v>
      </c>
      <c r="J121" s="29" t="str">
        <f>E21</f>
        <v>Ing. Tomáš Srba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5.15" customHeight="1">
      <c r="A122" s="31"/>
      <c r="B122" s="32"/>
      <c r="C122" s="26" t="s">
        <v>29</v>
      </c>
      <c r="D122" s="33"/>
      <c r="E122" s="33"/>
      <c r="F122" s="24" t="str">
        <f>IF(E18="","",E18)</f>
        <v>Vyplň údaj</v>
      </c>
      <c r="G122" s="33"/>
      <c r="H122" s="33"/>
      <c r="I122" s="26" t="s">
        <v>35</v>
      </c>
      <c r="J122" s="29" t="str">
        <f>E24</f>
        <v>Ing. Tomáš Srba</v>
      </c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2" customFormat="1" ht="10.2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11" customFormat="1" ht="29.25" customHeight="1">
      <c r="A124" s="156"/>
      <c r="B124" s="157"/>
      <c r="C124" s="158" t="s">
        <v>123</v>
      </c>
      <c r="D124" s="159" t="s">
        <v>62</v>
      </c>
      <c r="E124" s="159" t="s">
        <v>58</v>
      </c>
      <c r="F124" s="159" t="s">
        <v>59</v>
      </c>
      <c r="G124" s="159" t="s">
        <v>124</v>
      </c>
      <c r="H124" s="159" t="s">
        <v>125</v>
      </c>
      <c r="I124" s="159" t="s">
        <v>126</v>
      </c>
      <c r="J124" s="160" t="s">
        <v>108</v>
      </c>
      <c r="K124" s="161" t="s">
        <v>127</v>
      </c>
      <c r="L124" s="162"/>
      <c r="M124" s="72" t="s">
        <v>1</v>
      </c>
      <c r="N124" s="73" t="s">
        <v>41</v>
      </c>
      <c r="O124" s="73" t="s">
        <v>128</v>
      </c>
      <c r="P124" s="73" t="s">
        <v>129</v>
      </c>
      <c r="Q124" s="73" t="s">
        <v>130</v>
      </c>
      <c r="R124" s="73" t="s">
        <v>131</v>
      </c>
      <c r="S124" s="73" t="s">
        <v>132</v>
      </c>
      <c r="T124" s="74" t="s">
        <v>133</v>
      </c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</row>
    <row r="125" spans="1:65" s="2" customFormat="1" ht="22.75" customHeight="1">
      <c r="A125" s="31"/>
      <c r="B125" s="32"/>
      <c r="C125" s="79" t="s">
        <v>134</v>
      </c>
      <c r="D125" s="33"/>
      <c r="E125" s="33"/>
      <c r="F125" s="33"/>
      <c r="G125" s="33"/>
      <c r="H125" s="33"/>
      <c r="I125" s="33"/>
      <c r="J125" s="163">
        <f>BK125</f>
        <v>0</v>
      </c>
      <c r="K125" s="33"/>
      <c r="L125" s="36"/>
      <c r="M125" s="75"/>
      <c r="N125" s="164"/>
      <c r="O125" s="76"/>
      <c r="P125" s="165">
        <f>P126+P135+P198</f>
        <v>0</v>
      </c>
      <c r="Q125" s="76"/>
      <c r="R125" s="165">
        <f>R126+R135+R198</f>
        <v>0.37409000000000003</v>
      </c>
      <c r="S125" s="76"/>
      <c r="T125" s="166">
        <f>T126+T135+T198</f>
        <v>0.1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T125" s="14" t="s">
        <v>76</v>
      </c>
      <c r="AU125" s="14" t="s">
        <v>110</v>
      </c>
      <c r="BK125" s="167">
        <f>BK126+BK135+BK198</f>
        <v>0</v>
      </c>
    </row>
    <row r="126" spans="1:65" s="12" customFormat="1" ht="25.9" customHeight="1">
      <c r="B126" s="168"/>
      <c r="C126" s="169"/>
      <c r="D126" s="170" t="s">
        <v>76</v>
      </c>
      <c r="E126" s="171" t="s">
        <v>135</v>
      </c>
      <c r="F126" s="171" t="s">
        <v>136</v>
      </c>
      <c r="G126" s="169"/>
      <c r="H126" s="169"/>
      <c r="I126" s="172"/>
      <c r="J126" s="173">
        <f>BK126</f>
        <v>0</v>
      </c>
      <c r="K126" s="169"/>
      <c r="L126" s="174"/>
      <c r="M126" s="175"/>
      <c r="N126" s="176"/>
      <c r="O126" s="176"/>
      <c r="P126" s="177">
        <f>P127+P129+P131</f>
        <v>0</v>
      </c>
      <c r="Q126" s="176"/>
      <c r="R126" s="177">
        <f>R127+R129+R131</f>
        <v>2.2599999999999999E-2</v>
      </c>
      <c r="S126" s="176"/>
      <c r="T126" s="178">
        <f>T127+T129+T131</f>
        <v>0.1</v>
      </c>
      <c r="AR126" s="179" t="s">
        <v>85</v>
      </c>
      <c r="AT126" s="180" t="s">
        <v>76</v>
      </c>
      <c r="AU126" s="180" t="s">
        <v>77</v>
      </c>
      <c r="AY126" s="179" t="s">
        <v>137</v>
      </c>
      <c r="BK126" s="181">
        <f>BK127+BK129+BK131</f>
        <v>0</v>
      </c>
    </row>
    <row r="127" spans="1:65" s="12" customFormat="1" ht="22.75" customHeight="1">
      <c r="B127" s="168"/>
      <c r="C127" s="169"/>
      <c r="D127" s="170" t="s">
        <v>76</v>
      </c>
      <c r="E127" s="182" t="s">
        <v>138</v>
      </c>
      <c r="F127" s="182" t="s">
        <v>139</v>
      </c>
      <c r="G127" s="169"/>
      <c r="H127" s="169"/>
      <c r="I127" s="172"/>
      <c r="J127" s="183">
        <f>BK127</f>
        <v>0</v>
      </c>
      <c r="K127" s="169"/>
      <c r="L127" s="174"/>
      <c r="M127" s="175"/>
      <c r="N127" s="176"/>
      <c r="O127" s="176"/>
      <c r="P127" s="177">
        <f>P128</f>
        <v>0</v>
      </c>
      <c r="Q127" s="176"/>
      <c r="R127" s="177">
        <f>R128</f>
        <v>2.2599999999999999E-2</v>
      </c>
      <c r="S127" s="176"/>
      <c r="T127" s="178">
        <f>T128</f>
        <v>0</v>
      </c>
      <c r="AR127" s="179" t="s">
        <v>85</v>
      </c>
      <c r="AT127" s="180" t="s">
        <v>76</v>
      </c>
      <c r="AU127" s="180" t="s">
        <v>85</v>
      </c>
      <c r="AY127" s="179" t="s">
        <v>137</v>
      </c>
      <c r="BK127" s="181">
        <f>BK128</f>
        <v>0</v>
      </c>
    </row>
    <row r="128" spans="1:65" s="2" customFormat="1" ht="24.15" customHeight="1">
      <c r="A128" s="31"/>
      <c r="B128" s="32"/>
      <c r="C128" s="184" t="s">
        <v>181</v>
      </c>
      <c r="D128" s="184" t="s">
        <v>140</v>
      </c>
      <c r="E128" s="185" t="s">
        <v>141</v>
      </c>
      <c r="F128" s="186" t="s">
        <v>142</v>
      </c>
      <c r="G128" s="187" t="s">
        <v>143</v>
      </c>
      <c r="H128" s="188">
        <v>4</v>
      </c>
      <c r="I128" s="189"/>
      <c r="J128" s="190">
        <f>ROUND(I128*H128,2)</f>
        <v>0</v>
      </c>
      <c r="K128" s="191"/>
      <c r="L128" s="36"/>
      <c r="M128" s="192" t="s">
        <v>1</v>
      </c>
      <c r="N128" s="193" t="s">
        <v>42</v>
      </c>
      <c r="O128" s="68"/>
      <c r="P128" s="194">
        <f>O128*H128</f>
        <v>0</v>
      </c>
      <c r="Q128" s="194">
        <v>5.6499999999999996E-3</v>
      </c>
      <c r="R128" s="194">
        <f>Q128*H128</f>
        <v>2.2599999999999999E-2</v>
      </c>
      <c r="S128" s="194">
        <v>0</v>
      </c>
      <c r="T128" s="195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6" t="s">
        <v>144</v>
      </c>
      <c r="AT128" s="196" t="s">
        <v>140</v>
      </c>
      <c r="AU128" s="196" t="s">
        <v>87</v>
      </c>
      <c r="AY128" s="14" t="s">
        <v>137</v>
      </c>
      <c r="BE128" s="197">
        <f>IF(N128="základní",J128,0)</f>
        <v>0</v>
      </c>
      <c r="BF128" s="197">
        <f>IF(N128="snížená",J128,0)</f>
        <v>0</v>
      </c>
      <c r="BG128" s="197">
        <f>IF(N128="zákl. přenesená",J128,0)</f>
        <v>0</v>
      </c>
      <c r="BH128" s="197">
        <f>IF(N128="sníž. přenesená",J128,0)</f>
        <v>0</v>
      </c>
      <c r="BI128" s="197">
        <f>IF(N128="nulová",J128,0)</f>
        <v>0</v>
      </c>
      <c r="BJ128" s="14" t="s">
        <v>85</v>
      </c>
      <c r="BK128" s="197">
        <f>ROUND(I128*H128,2)</f>
        <v>0</v>
      </c>
      <c r="BL128" s="14" t="s">
        <v>144</v>
      </c>
      <c r="BM128" s="196" t="s">
        <v>581</v>
      </c>
    </row>
    <row r="129" spans="1:65" s="12" customFormat="1" ht="22.75" customHeight="1">
      <c r="B129" s="168"/>
      <c r="C129" s="169"/>
      <c r="D129" s="170" t="s">
        <v>76</v>
      </c>
      <c r="E129" s="182" t="s">
        <v>153</v>
      </c>
      <c r="F129" s="182" t="s">
        <v>154</v>
      </c>
      <c r="G129" s="169"/>
      <c r="H129" s="169"/>
      <c r="I129" s="172"/>
      <c r="J129" s="183">
        <f>BK129</f>
        <v>0</v>
      </c>
      <c r="K129" s="169"/>
      <c r="L129" s="174"/>
      <c r="M129" s="175"/>
      <c r="N129" s="176"/>
      <c r="O129" s="176"/>
      <c r="P129" s="177">
        <f>P130</f>
        <v>0</v>
      </c>
      <c r="Q129" s="176"/>
      <c r="R129" s="177">
        <f>R130</f>
        <v>0</v>
      </c>
      <c r="S129" s="176"/>
      <c r="T129" s="178">
        <f>T130</f>
        <v>0.1</v>
      </c>
      <c r="AR129" s="179" t="s">
        <v>85</v>
      </c>
      <c r="AT129" s="180" t="s">
        <v>76</v>
      </c>
      <c r="AU129" s="180" t="s">
        <v>85</v>
      </c>
      <c r="AY129" s="179" t="s">
        <v>137</v>
      </c>
      <c r="BK129" s="181">
        <f>BK130</f>
        <v>0</v>
      </c>
    </row>
    <row r="130" spans="1:65" s="2" customFormat="1" ht="24.15" customHeight="1">
      <c r="A130" s="31"/>
      <c r="B130" s="32"/>
      <c r="C130" s="184" t="s">
        <v>582</v>
      </c>
      <c r="D130" s="184" t="s">
        <v>140</v>
      </c>
      <c r="E130" s="185" t="s">
        <v>155</v>
      </c>
      <c r="F130" s="186" t="s">
        <v>156</v>
      </c>
      <c r="G130" s="187" t="s">
        <v>143</v>
      </c>
      <c r="H130" s="188">
        <v>4</v>
      </c>
      <c r="I130" s="189"/>
      <c r="J130" s="190">
        <f>ROUND(I130*H130,2)</f>
        <v>0</v>
      </c>
      <c r="K130" s="191"/>
      <c r="L130" s="36"/>
      <c r="M130" s="192" t="s">
        <v>1</v>
      </c>
      <c r="N130" s="193" t="s">
        <v>42</v>
      </c>
      <c r="O130" s="68"/>
      <c r="P130" s="194">
        <f>O130*H130</f>
        <v>0</v>
      </c>
      <c r="Q130" s="194">
        <v>0</v>
      </c>
      <c r="R130" s="194">
        <f>Q130*H130</f>
        <v>0</v>
      </c>
      <c r="S130" s="194">
        <v>2.5000000000000001E-2</v>
      </c>
      <c r="T130" s="195">
        <f>S130*H130</f>
        <v>0.1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144</v>
      </c>
      <c r="AT130" s="196" t="s">
        <v>140</v>
      </c>
      <c r="AU130" s="196" t="s">
        <v>87</v>
      </c>
      <c r="AY130" s="14" t="s">
        <v>137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85</v>
      </c>
      <c r="BK130" s="197">
        <f>ROUND(I130*H130,2)</f>
        <v>0</v>
      </c>
      <c r="BL130" s="14" t="s">
        <v>144</v>
      </c>
      <c r="BM130" s="196" t="s">
        <v>583</v>
      </c>
    </row>
    <row r="131" spans="1:65" s="12" customFormat="1" ht="22.75" customHeight="1">
      <c r="B131" s="168"/>
      <c r="C131" s="169"/>
      <c r="D131" s="170" t="s">
        <v>76</v>
      </c>
      <c r="E131" s="182" t="s">
        <v>163</v>
      </c>
      <c r="F131" s="182" t="s">
        <v>164</v>
      </c>
      <c r="G131" s="169"/>
      <c r="H131" s="169"/>
      <c r="I131" s="172"/>
      <c r="J131" s="183">
        <f>BK131</f>
        <v>0</v>
      </c>
      <c r="K131" s="169"/>
      <c r="L131" s="174"/>
      <c r="M131" s="175"/>
      <c r="N131" s="176"/>
      <c r="O131" s="176"/>
      <c r="P131" s="177">
        <f>SUM(P132:P134)</f>
        <v>0</v>
      </c>
      <c r="Q131" s="176"/>
      <c r="R131" s="177">
        <f>SUM(R132:R134)</f>
        <v>0</v>
      </c>
      <c r="S131" s="176"/>
      <c r="T131" s="178">
        <f>SUM(T132:T134)</f>
        <v>0</v>
      </c>
      <c r="AR131" s="179" t="s">
        <v>85</v>
      </c>
      <c r="AT131" s="180" t="s">
        <v>76</v>
      </c>
      <c r="AU131" s="180" t="s">
        <v>85</v>
      </c>
      <c r="AY131" s="179" t="s">
        <v>137</v>
      </c>
      <c r="BK131" s="181">
        <f>SUM(BK132:BK134)</f>
        <v>0</v>
      </c>
    </row>
    <row r="132" spans="1:65" s="2" customFormat="1" ht="24.15" customHeight="1">
      <c r="A132" s="31"/>
      <c r="B132" s="32"/>
      <c r="C132" s="184" t="s">
        <v>366</v>
      </c>
      <c r="D132" s="184" t="s">
        <v>140</v>
      </c>
      <c r="E132" s="185" t="s">
        <v>166</v>
      </c>
      <c r="F132" s="186" t="s">
        <v>167</v>
      </c>
      <c r="G132" s="187" t="s">
        <v>168</v>
      </c>
      <c r="H132" s="188">
        <v>0.1</v>
      </c>
      <c r="I132" s="189"/>
      <c r="J132" s="190">
        <f>ROUND(I132*H132,2)</f>
        <v>0</v>
      </c>
      <c r="K132" s="191"/>
      <c r="L132" s="36"/>
      <c r="M132" s="192" t="s">
        <v>1</v>
      </c>
      <c r="N132" s="193" t="s">
        <v>42</v>
      </c>
      <c r="O132" s="68"/>
      <c r="P132" s="194">
        <f>O132*H132</f>
        <v>0</v>
      </c>
      <c r="Q132" s="194">
        <v>0</v>
      </c>
      <c r="R132" s="194">
        <f>Q132*H132</f>
        <v>0</v>
      </c>
      <c r="S132" s="194">
        <v>0</v>
      </c>
      <c r="T132" s="195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144</v>
      </c>
      <c r="AT132" s="196" t="s">
        <v>140</v>
      </c>
      <c r="AU132" s="196" t="s">
        <v>87</v>
      </c>
      <c r="AY132" s="14" t="s">
        <v>137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85</v>
      </c>
      <c r="BK132" s="197">
        <f>ROUND(I132*H132,2)</f>
        <v>0</v>
      </c>
      <c r="BL132" s="14" t="s">
        <v>144</v>
      </c>
      <c r="BM132" s="196" t="s">
        <v>584</v>
      </c>
    </row>
    <row r="133" spans="1:65" s="2" customFormat="1" ht="24.15" customHeight="1">
      <c r="A133" s="31"/>
      <c r="B133" s="32"/>
      <c r="C133" s="184" t="s">
        <v>192</v>
      </c>
      <c r="D133" s="184" t="s">
        <v>140</v>
      </c>
      <c r="E133" s="185" t="s">
        <v>170</v>
      </c>
      <c r="F133" s="186" t="s">
        <v>171</v>
      </c>
      <c r="G133" s="187" t="s">
        <v>168</v>
      </c>
      <c r="H133" s="188">
        <v>0.1</v>
      </c>
      <c r="I133" s="189"/>
      <c r="J133" s="190">
        <f>ROUND(I133*H133,2)</f>
        <v>0</v>
      </c>
      <c r="K133" s="191"/>
      <c r="L133" s="36"/>
      <c r="M133" s="192" t="s">
        <v>1</v>
      </c>
      <c r="N133" s="193" t="s">
        <v>42</v>
      </c>
      <c r="O133" s="68"/>
      <c r="P133" s="194">
        <f>O133*H133</f>
        <v>0</v>
      </c>
      <c r="Q133" s="194">
        <v>0</v>
      </c>
      <c r="R133" s="194">
        <f>Q133*H133</f>
        <v>0</v>
      </c>
      <c r="S133" s="194">
        <v>0</v>
      </c>
      <c r="T133" s="195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144</v>
      </c>
      <c r="AT133" s="196" t="s">
        <v>140</v>
      </c>
      <c r="AU133" s="196" t="s">
        <v>87</v>
      </c>
      <c r="AY133" s="14" t="s">
        <v>137</v>
      </c>
      <c r="BE133" s="197">
        <f>IF(N133="základní",J133,0)</f>
        <v>0</v>
      </c>
      <c r="BF133" s="197">
        <f>IF(N133="snížená",J133,0)</f>
        <v>0</v>
      </c>
      <c r="BG133" s="197">
        <f>IF(N133="zákl. přenesená",J133,0)</f>
        <v>0</v>
      </c>
      <c r="BH133" s="197">
        <f>IF(N133="sníž. přenesená",J133,0)</f>
        <v>0</v>
      </c>
      <c r="BI133" s="197">
        <f>IF(N133="nulová",J133,0)</f>
        <v>0</v>
      </c>
      <c r="BJ133" s="14" t="s">
        <v>85</v>
      </c>
      <c r="BK133" s="197">
        <f>ROUND(I133*H133,2)</f>
        <v>0</v>
      </c>
      <c r="BL133" s="14" t="s">
        <v>144</v>
      </c>
      <c r="BM133" s="196" t="s">
        <v>585</v>
      </c>
    </row>
    <row r="134" spans="1:65" s="2" customFormat="1" ht="24.15" customHeight="1">
      <c r="A134" s="31"/>
      <c r="B134" s="32"/>
      <c r="C134" s="184" t="s">
        <v>196</v>
      </c>
      <c r="D134" s="184" t="s">
        <v>140</v>
      </c>
      <c r="E134" s="185" t="s">
        <v>174</v>
      </c>
      <c r="F134" s="186" t="s">
        <v>175</v>
      </c>
      <c r="G134" s="187" t="s">
        <v>168</v>
      </c>
      <c r="H134" s="188">
        <v>0.1</v>
      </c>
      <c r="I134" s="189"/>
      <c r="J134" s="190">
        <f>ROUND(I134*H134,2)</f>
        <v>0</v>
      </c>
      <c r="K134" s="191"/>
      <c r="L134" s="36"/>
      <c r="M134" s="192" t="s">
        <v>1</v>
      </c>
      <c r="N134" s="193" t="s">
        <v>42</v>
      </c>
      <c r="O134" s="68"/>
      <c r="P134" s="194">
        <f>O134*H134</f>
        <v>0</v>
      </c>
      <c r="Q134" s="194">
        <v>0</v>
      </c>
      <c r="R134" s="194">
        <f>Q134*H134</f>
        <v>0</v>
      </c>
      <c r="S134" s="194">
        <v>0</v>
      </c>
      <c r="T134" s="195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144</v>
      </c>
      <c r="AT134" s="196" t="s">
        <v>140</v>
      </c>
      <c r="AU134" s="196" t="s">
        <v>87</v>
      </c>
      <c r="AY134" s="14" t="s">
        <v>137</v>
      </c>
      <c r="BE134" s="197">
        <f>IF(N134="základní",J134,0)</f>
        <v>0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85</v>
      </c>
      <c r="BK134" s="197">
        <f>ROUND(I134*H134,2)</f>
        <v>0</v>
      </c>
      <c r="BL134" s="14" t="s">
        <v>144</v>
      </c>
      <c r="BM134" s="196" t="s">
        <v>586</v>
      </c>
    </row>
    <row r="135" spans="1:65" s="12" customFormat="1" ht="25.9" customHeight="1">
      <c r="B135" s="168"/>
      <c r="C135" s="169"/>
      <c r="D135" s="170" t="s">
        <v>76</v>
      </c>
      <c r="E135" s="171" t="s">
        <v>177</v>
      </c>
      <c r="F135" s="171" t="s">
        <v>178</v>
      </c>
      <c r="G135" s="169"/>
      <c r="H135" s="169"/>
      <c r="I135" s="172"/>
      <c r="J135" s="173">
        <f>BK135</f>
        <v>0</v>
      </c>
      <c r="K135" s="169"/>
      <c r="L135" s="174"/>
      <c r="M135" s="175"/>
      <c r="N135" s="176"/>
      <c r="O135" s="176"/>
      <c r="P135" s="177">
        <f>P136+P138+P187</f>
        <v>0</v>
      </c>
      <c r="Q135" s="176"/>
      <c r="R135" s="177">
        <f>R136+R138+R187</f>
        <v>0.35149000000000002</v>
      </c>
      <c r="S135" s="176"/>
      <c r="T135" s="178">
        <f>T136+T138+T187</f>
        <v>0</v>
      </c>
      <c r="AR135" s="179" t="s">
        <v>87</v>
      </c>
      <c r="AT135" s="180" t="s">
        <v>76</v>
      </c>
      <c r="AU135" s="180" t="s">
        <v>77</v>
      </c>
      <c r="AY135" s="179" t="s">
        <v>137</v>
      </c>
      <c r="BK135" s="181">
        <f>BK136+BK138+BK187</f>
        <v>0</v>
      </c>
    </row>
    <row r="136" spans="1:65" s="12" customFormat="1" ht="22.75" customHeight="1">
      <c r="B136" s="168"/>
      <c r="C136" s="169"/>
      <c r="D136" s="170" t="s">
        <v>76</v>
      </c>
      <c r="E136" s="182" t="s">
        <v>455</v>
      </c>
      <c r="F136" s="182" t="s">
        <v>456</v>
      </c>
      <c r="G136" s="169"/>
      <c r="H136" s="169"/>
      <c r="I136" s="172"/>
      <c r="J136" s="183">
        <f>BK136</f>
        <v>0</v>
      </c>
      <c r="K136" s="169"/>
      <c r="L136" s="174"/>
      <c r="M136" s="175"/>
      <c r="N136" s="176"/>
      <c r="O136" s="176"/>
      <c r="P136" s="177">
        <f>P137</f>
        <v>0</v>
      </c>
      <c r="Q136" s="176"/>
      <c r="R136" s="177">
        <f>R137</f>
        <v>0</v>
      </c>
      <c r="S136" s="176"/>
      <c r="T136" s="178">
        <f>T137</f>
        <v>0</v>
      </c>
      <c r="AR136" s="179" t="s">
        <v>144</v>
      </c>
      <c r="AT136" s="180" t="s">
        <v>76</v>
      </c>
      <c r="AU136" s="180" t="s">
        <v>85</v>
      </c>
      <c r="AY136" s="179" t="s">
        <v>137</v>
      </c>
      <c r="BK136" s="181">
        <f>BK137</f>
        <v>0</v>
      </c>
    </row>
    <row r="137" spans="1:65" s="2" customFormat="1" ht="16.5" customHeight="1">
      <c r="A137" s="31"/>
      <c r="B137" s="32"/>
      <c r="C137" s="184" t="s">
        <v>431</v>
      </c>
      <c r="D137" s="184" t="s">
        <v>140</v>
      </c>
      <c r="E137" s="185" t="s">
        <v>458</v>
      </c>
      <c r="F137" s="186" t="s">
        <v>459</v>
      </c>
      <c r="G137" s="187" t="s">
        <v>460</v>
      </c>
      <c r="H137" s="188">
        <v>16</v>
      </c>
      <c r="I137" s="189"/>
      <c r="J137" s="190">
        <f>ROUND(I137*H137,2)</f>
        <v>0</v>
      </c>
      <c r="K137" s="191"/>
      <c r="L137" s="36"/>
      <c r="M137" s="192" t="s">
        <v>1</v>
      </c>
      <c r="N137" s="193" t="s">
        <v>42</v>
      </c>
      <c r="O137" s="68"/>
      <c r="P137" s="194">
        <f>O137*H137</f>
        <v>0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461</v>
      </c>
      <c r="AT137" s="196" t="s">
        <v>140</v>
      </c>
      <c r="AU137" s="196" t="s">
        <v>87</v>
      </c>
      <c r="AY137" s="14" t="s">
        <v>137</v>
      </c>
      <c r="BE137" s="197">
        <f>IF(N137="základní",J137,0)</f>
        <v>0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85</v>
      </c>
      <c r="BK137" s="197">
        <f>ROUND(I137*H137,2)</f>
        <v>0</v>
      </c>
      <c r="BL137" s="14" t="s">
        <v>461</v>
      </c>
      <c r="BM137" s="196" t="s">
        <v>587</v>
      </c>
    </row>
    <row r="138" spans="1:65" s="12" customFormat="1" ht="22.75" customHeight="1">
      <c r="B138" s="168"/>
      <c r="C138" s="169"/>
      <c r="D138" s="170" t="s">
        <v>76</v>
      </c>
      <c r="E138" s="182" t="s">
        <v>179</v>
      </c>
      <c r="F138" s="182" t="s">
        <v>180</v>
      </c>
      <c r="G138" s="169"/>
      <c r="H138" s="169"/>
      <c r="I138" s="172"/>
      <c r="J138" s="183">
        <f>BK138</f>
        <v>0</v>
      </c>
      <c r="K138" s="169"/>
      <c r="L138" s="174"/>
      <c r="M138" s="175"/>
      <c r="N138" s="176"/>
      <c r="O138" s="176"/>
      <c r="P138" s="177">
        <f>SUM(P139:P186)</f>
        <v>0</v>
      </c>
      <c r="Q138" s="176"/>
      <c r="R138" s="177">
        <f>SUM(R139:R186)</f>
        <v>0.35149000000000002</v>
      </c>
      <c r="S138" s="176"/>
      <c r="T138" s="178">
        <f>SUM(T139:T186)</f>
        <v>0</v>
      </c>
      <c r="AR138" s="179" t="s">
        <v>87</v>
      </c>
      <c r="AT138" s="180" t="s">
        <v>76</v>
      </c>
      <c r="AU138" s="180" t="s">
        <v>85</v>
      </c>
      <c r="AY138" s="179" t="s">
        <v>137</v>
      </c>
      <c r="BK138" s="181">
        <f>SUM(BK139:BK186)</f>
        <v>0</v>
      </c>
    </row>
    <row r="139" spans="1:65" s="2" customFormat="1" ht="24.15" customHeight="1">
      <c r="A139" s="31"/>
      <c r="B139" s="32"/>
      <c r="C139" s="184" t="s">
        <v>465</v>
      </c>
      <c r="D139" s="184" t="s">
        <v>140</v>
      </c>
      <c r="E139" s="185" t="s">
        <v>504</v>
      </c>
      <c r="F139" s="186" t="s">
        <v>505</v>
      </c>
      <c r="G139" s="187" t="s">
        <v>161</v>
      </c>
      <c r="H139" s="188">
        <v>30</v>
      </c>
      <c r="I139" s="189"/>
      <c r="J139" s="190">
        <f t="shared" ref="J139:J186" si="0">ROUND(I139*H139,2)</f>
        <v>0</v>
      </c>
      <c r="K139" s="191"/>
      <c r="L139" s="36"/>
      <c r="M139" s="192" t="s">
        <v>1</v>
      </c>
      <c r="N139" s="193" t="s">
        <v>42</v>
      </c>
      <c r="O139" s="68"/>
      <c r="P139" s="194">
        <f t="shared" ref="P139:P186" si="1">O139*H139</f>
        <v>0</v>
      </c>
      <c r="Q139" s="194">
        <v>0</v>
      </c>
      <c r="R139" s="194">
        <f t="shared" ref="R139:R186" si="2">Q139*H139</f>
        <v>0</v>
      </c>
      <c r="S139" s="194">
        <v>0</v>
      </c>
      <c r="T139" s="195">
        <f t="shared" ref="T139:T186" si="3"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184</v>
      </c>
      <c r="AT139" s="196" t="s">
        <v>140</v>
      </c>
      <c r="AU139" s="196" t="s">
        <v>87</v>
      </c>
      <c r="AY139" s="14" t="s">
        <v>137</v>
      </c>
      <c r="BE139" s="197">
        <f t="shared" ref="BE139:BE186" si="4">IF(N139="základní",J139,0)</f>
        <v>0</v>
      </c>
      <c r="BF139" s="197">
        <f t="shared" ref="BF139:BF186" si="5">IF(N139="snížená",J139,0)</f>
        <v>0</v>
      </c>
      <c r="BG139" s="197">
        <f t="shared" ref="BG139:BG186" si="6">IF(N139="zákl. přenesená",J139,0)</f>
        <v>0</v>
      </c>
      <c r="BH139" s="197">
        <f t="shared" ref="BH139:BH186" si="7">IF(N139="sníž. přenesená",J139,0)</f>
        <v>0</v>
      </c>
      <c r="BI139" s="197">
        <f t="shared" ref="BI139:BI186" si="8">IF(N139="nulová",J139,0)</f>
        <v>0</v>
      </c>
      <c r="BJ139" s="14" t="s">
        <v>85</v>
      </c>
      <c r="BK139" s="197">
        <f t="shared" ref="BK139:BK186" si="9">ROUND(I139*H139,2)</f>
        <v>0</v>
      </c>
      <c r="BL139" s="14" t="s">
        <v>184</v>
      </c>
      <c r="BM139" s="196" t="s">
        <v>588</v>
      </c>
    </row>
    <row r="140" spans="1:65" s="2" customFormat="1" ht="24.15" customHeight="1">
      <c r="A140" s="31"/>
      <c r="B140" s="32"/>
      <c r="C140" s="198" t="s">
        <v>470</v>
      </c>
      <c r="D140" s="198" t="s">
        <v>187</v>
      </c>
      <c r="E140" s="199" t="s">
        <v>507</v>
      </c>
      <c r="F140" s="200" t="s">
        <v>508</v>
      </c>
      <c r="G140" s="201" t="s">
        <v>161</v>
      </c>
      <c r="H140" s="202">
        <v>30</v>
      </c>
      <c r="I140" s="203"/>
      <c r="J140" s="204">
        <f t="shared" si="0"/>
        <v>0</v>
      </c>
      <c r="K140" s="205"/>
      <c r="L140" s="206"/>
      <c r="M140" s="207" t="s">
        <v>1</v>
      </c>
      <c r="N140" s="208" t="s">
        <v>42</v>
      </c>
      <c r="O140" s="68"/>
      <c r="P140" s="194">
        <f t="shared" si="1"/>
        <v>0</v>
      </c>
      <c r="Q140" s="194">
        <v>1E-4</v>
      </c>
      <c r="R140" s="194">
        <f t="shared" si="2"/>
        <v>3.0000000000000001E-3</v>
      </c>
      <c r="S140" s="194">
        <v>0</v>
      </c>
      <c r="T140" s="195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190</v>
      </c>
      <c r="AT140" s="196" t="s">
        <v>187</v>
      </c>
      <c r="AU140" s="196" t="s">
        <v>87</v>
      </c>
      <c r="AY140" s="14" t="s">
        <v>137</v>
      </c>
      <c r="BE140" s="197">
        <f t="shared" si="4"/>
        <v>0</v>
      </c>
      <c r="BF140" s="197">
        <f t="shared" si="5"/>
        <v>0</v>
      </c>
      <c r="BG140" s="197">
        <f t="shared" si="6"/>
        <v>0</v>
      </c>
      <c r="BH140" s="197">
        <f t="shared" si="7"/>
        <v>0</v>
      </c>
      <c r="BI140" s="197">
        <f t="shared" si="8"/>
        <v>0</v>
      </c>
      <c r="BJ140" s="14" t="s">
        <v>85</v>
      </c>
      <c r="BK140" s="197">
        <f t="shared" si="9"/>
        <v>0</v>
      </c>
      <c r="BL140" s="14" t="s">
        <v>184</v>
      </c>
      <c r="BM140" s="196" t="s">
        <v>589</v>
      </c>
    </row>
    <row r="141" spans="1:65" s="2" customFormat="1" ht="24.15" customHeight="1">
      <c r="A141" s="31"/>
      <c r="B141" s="32"/>
      <c r="C141" s="184" t="s">
        <v>474</v>
      </c>
      <c r="D141" s="184" t="s">
        <v>140</v>
      </c>
      <c r="E141" s="185" t="s">
        <v>217</v>
      </c>
      <c r="F141" s="186" t="s">
        <v>218</v>
      </c>
      <c r="G141" s="187" t="s">
        <v>161</v>
      </c>
      <c r="H141" s="188">
        <v>300</v>
      </c>
      <c r="I141" s="189"/>
      <c r="J141" s="190">
        <f t="shared" si="0"/>
        <v>0</v>
      </c>
      <c r="K141" s="191"/>
      <c r="L141" s="36"/>
      <c r="M141" s="192" t="s">
        <v>1</v>
      </c>
      <c r="N141" s="193" t="s">
        <v>42</v>
      </c>
      <c r="O141" s="68"/>
      <c r="P141" s="194">
        <f t="shared" si="1"/>
        <v>0</v>
      </c>
      <c r="Q141" s="194">
        <v>0</v>
      </c>
      <c r="R141" s="194">
        <f t="shared" si="2"/>
        <v>0</v>
      </c>
      <c r="S141" s="194">
        <v>0</v>
      </c>
      <c r="T141" s="195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184</v>
      </c>
      <c r="AT141" s="196" t="s">
        <v>140</v>
      </c>
      <c r="AU141" s="196" t="s">
        <v>87</v>
      </c>
      <c r="AY141" s="14" t="s">
        <v>137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85</v>
      </c>
      <c r="BK141" s="197">
        <f t="shared" si="9"/>
        <v>0</v>
      </c>
      <c r="BL141" s="14" t="s">
        <v>184</v>
      </c>
      <c r="BM141" s="196" t="s">
        <v>590</v>
      </c>
    </row>
    <row r="142" spans="1:65" s="2" customFormat="1" ht="24.15" customHeight="1">
      <c r="A142" s="31"/>
      <c r="B142" s="32"/>
      <c r="C142" s="198" t="s">
        <v>478</v>
      </c>
      <c r="D142" s="198" t="s">
        <v>187</v>
      </c>
      <c r="E142" s="199" t="s">
        <v>221</v>
      </c>
      <c r="F142" s="200" t="s">
        <v>222</v>
      </c>
      <c r="G142" s="201" t="s">
        <v>161</v>
      </c>
      <c r="H142" s="202">
        <v>300</v>
      </c>
      <c r="I142" s="203"/>
      <c r="J142" s="204">
        <f t="shared" si="0"/>
        <v>0</v>
      </c>
      <c r="K142" s="205"/>
      <c r="L142" s="206"/>
      <c r="M142" s="207" t="s">
        <v>1</v>
      </c>
      <c r="N142" s="208" t="s">
        <v>42</v>
      </c>
      <c r="O142" s="68"/>
      <c r="P142" s="194">
        <f t="shared" si="1"/>
        <v>0</v>
      </c>
      <c r="Q142" s="194">
        <v>1.2E-4</v>
      </c>
      <c r="R142" s="194">
        <f t="shared" si="2"/>
        <v>3.6000000000000004E-2</v>
      </c>
      <c r="S142" s="194">
        <v>0</v>
      </c>
      <c r="T142" s="195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190</v>
      </c>
      <c r="AT142" s="196" t="s">
        <v>187</v>
      </c>
      <c r="AU142" s="196" t="s">
        <v>87</v>
      </c>
      <c r="AY142" s="14" t="s">
        <v>137</v>
      </c>
      <c r="BE142" s="197">
        <f t="shared" si="4"/>
        <v>0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85</v>
      </c>
      <c r="BK142" s="197">
        <f t="shared" si="9"/>
        <v>0</v>
      </c>
      <c r="BL142" s="14" t="s">
        <v>184</v>
      </c>
      <c r="BM142" s="196" t="s">
        <v>591</v>
      </c>
    </row>
    <row r="143" spans="1:65" s="2" customFormat="1" ht="24.15" customHeight="1">
      <c r="A143" s="31"/>
      <c r="B143" s="32"/>
      <c r="C143" s="184" t="s">
        <v>233</v>
      </c>
      <c r="D143" s="184" t="s">
        <v>140</v>
      </c>
      <c r="E143" s="185" t="s">
        <v>217</v>
      </c>
      <c r="F143" s="186" t="s">
        <v>218</v>
      </c>
      <c r="G143" s="187" t="s">
        <v>161</v>
      </c>
      <c r="H143" s="188">
        <v>90</v>
      </c>
      <c r="I143" s="189"/>
      <c r="J143" s="190">
        <f t="shared" si="0"/>
        <v>0</v>
      </c>
      <c r="K143" s="191"/>
      <c r="L143" s="36"/>
      <c r="M143" s="192" t="s">
        <v>1</v>
      </c>
      <c r="N143" s="193" t="s">
        <v>42</v>
      </c>
      <c r="O143" s="68"/>
      <c r="P143" s="194">
        <f t="shared" si="1"/>
        <v>0</v>
      </c>
      <c r="Q143" s="194">
        <v>0</v>
      </c>
      <c r="R143" s="194">
        <f t="shared" si="2"/>
        <v>0</v>
      </c>
      <c r="S143" s="194">
        <v>0</v>
      </c>
      <c r="T143" s="195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184</v>
      </c>
      <c r="AT143" s="196" t="s">
        <v>140</v>
      </c>
      <c r="AU143" s="196" t="s">
        <v>87</v>
      </c>
      <c r="AY143" s="14" t="s">
        <v>137</v>
      </c>
      <c r="BE143" s="197">
        <f t="shared" si="4"/>
        <v>0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85</v>
      </c>
      <c r="BK143" s="197">
        <f t="shared" si="9"/>
        <v>0</v>
      </c>
      <c r="BL143" s="14" t="s">
        <v>184</v>
      </c>
      <c r="BM143" s="196" t="s">
        <v>592</v>
      </c>
    </row>
    <row r="144" spans="1:65" s="2" customFormat="1" ht="24.15" customHeight="1">
      <c r="A144" s="31"/>
      <c r="B144" s="32"/>
      <c r="C144" s="198" t="s">
        <v>237</v>
      </c>
      <c r="D144" s="198" t="s">
        <v>187</v>
      </c>
      <c r="E144" s="199" t="s">
        <v>221</v>
      </c>
      <c r="F144" s="200" t="s">
        <v>222</v>
      </c>
      <c r="G144" s="201" t="s">
        <v>161</v>
      </c>
      <c r="H144" s="202">
        <v>90</v>
      </c>
      <c r="I144" s="203"/>
      <c r="J144" s="204">
        <f t="shared" si="0"/>
        <v>0</v>
      </c>
      <c r="K144" s="205"/>
      <c r="L144" s="206"/>
      <c r="M144" s="207" t="s">
        <v>1</v>
      </c>
      <c r="N144" s="208" t="s">
        <v>42</v>
      </c>
      <c r="O144" s="68"/>
      <c r="P144" s="194">
        <f t="shared" si="1"/>
        <v>0</v>
      </c>
      <c r="Q144" s="194">
        <v>1.2E-4</v>
      </c>
      <c r="R144" s="194">
        <f t="shared" si="2"/>
        <v>1.0800000000000001E-2</v>
      </c>
      <c r="S144" s="194">
        <v>0</v>
      </c>
      <c r="T144" s="195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190</v>
      </c>
      <c r="AT144" s="196" t="s">
        <v>187</v>
      </c>
      <c r="AU144" s="196" t="s">
        <v>87</v>
      </c>
      <c r="AY144" s="14" t="s">
        <v>137</v>
      </c>
      <c r="BE144" s="197">
        <f t="shared" si="4"/>
        <v>0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85</v>
      </c>
      <c r="BK144" s="197">
        <f t="shared" si="9"/>
        <v>0</v>
      </c>
      <c r="BL144" s="14" t="s">
        <v>184</v>
      </c>
      <c r="BM144" s="196" t="s">
        <v>593</v>
      </c>
    </row>
    <row r="145" spans="1:65" s="2" customFormat="1" ht="24.15" customHeight="1">
      <c r="A145" s="31"/>
      <c r="B145" s="32"/>
      <c r="C145" s="184" t="s">
        <v>482</v>
      </c>
      <c r="D145" s="184" t="s">
        <v>140</v>
      </c>
      <c r="E145" s="185" t="s">
        <v>217</v>
      </c>
      <c r="F145" s="186" t="s">
        <v>218</v>
      </c>
      <c r="G145" s="187" t="s">
        <v>161</v>
      </c>
      <c r="H145" s="188">
        <v>85</v>
      </c>
      <c r="I145" s="189"/>
      <c r="J145" s="190">
        <f t="shared" si="0"/>
        <v>0</v>
      </c>
      <c r="K145" s="191"/>
      <c r="L145" s="36"/>
      <c r="M145" s="192" t="s">
        <v>1</v>
      </c>
      <c r="N145" s="193" t="s">
        <v>42</v>
      </c>
      <c r="O145" s="68"/>
      <c r="P145" s="194">
        <f t="shared" si="1"/>
        <v>0</v>
      </c>
      <c r="Q145" s="194">
        <v>0</v>
      </c>
      <c r="R145" s="194">
        <f t="shared" si="2"/>
        <v>0</v>
      </c>
      <c r="S145" s="194">
        <v>0</v>
      </c>
      <c r="T145" s="195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184</v>
      </c>
      <c r="AT145" s="196" t="s">
        <v>140</v>
      </c>
      <c r="AU145" s="196" t="s">
        <v>87</v>
      </c>
      <c r="AY145" s="14" t="s">
        <v>137</v>
      </c>
      <c r="BE145" s="197">
        <f t="shared" si="4"/>
        <v>0</v>
      </c>
      <c r="BF145" s="197">
        <f t="shared" si="5"/>
        <v>0</v>
      </c>
      <c r="BG145" s="197">
        <f t="shared" si="6"/>
        <v>0</v>
      </c>
      <c r="BH145" s="197">
        <f t="shared" si="7"/>
        <v>0</v>
      </c>
      <c r="BI145" s="197">
        <f t="shared" si="8"/>
        <v>0</v>
      </c>
      <c r="BJ145" s="14" t="s">
        <v>85</v>
      </c>
      <c r="BK145" s="197">
        <f t="shared" si="9"/>
        <v>0</v>
      </c>
      <c r="BL145" s="14" t="s">
        <v>184</v>
      </c>
      <c r="BM145" s="196" t="s">
        <v>594</v>
      </c>
    </row>
    <row r="146" spans="1:65" s="2" customFormat="1" ht="24.15" customHeight="1">
      <c r="A146" s="31"/>
      <c r="B146" s="32"/>
      <c r="C146" s="198" t="s">
        <v>229</v>
      </c>
      <c r="D146" s="198" t="s">
        <v>187</v>
      </c>
      <c r="E146" s="199" t="s">
        <v>226</v>
      </c>
      <c r="F146" s="200" t="s">
        <v>227</v>
      </c>
      <c r="G146" s="201" t="s">
        <v>161</v>
      </c>
      <c r="H146" s="202">
        <v>85</v>
      </c>
      <c r="I146" s="203"/>
      <c r="J146" s="204">
        <f t="shared" si="0"/>
        <v>0</v>
      </c>
      <c r="K146" s="205"/>
      <c r="L146" s="206"/>
      <c r="M146" s="207" t="s">
        <v>1</v>
      </c>
      <c r="N146" s="208" t="s">
        <v>42</v>
      </c>
      <c r="O146" s="68"/>
      <c r="P146" s="194">
        <f t="shared" si="1"/>
        <v>0</v>
      </c>
      <c r="Q146" s="194">
        <v>1.7000000000000001E-4</v>
      </c>
      <c r="R146" s="194">
        <f t="shared" si="2"/>
        <v>1.4450000000000001E-2</v>
      </c>
      <c r="S146" s="194">
        <v>0</v>
      </c>
      <c r="T146" s="195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190</v>
      </c>
      <c r="AT146" s="196" t="s">
        <v>187</v>
      </c>
      <c r="AU146" s="196" t="s">
        <v>87</v>
      </c>
      <c r="AY146" s="14" t="s">
        <v>137</v>
      </c>
      <c r="BE146" s="197">
        <f t="shared" si="4"/>
        <v>0</v>
      </c>
      <c r="BF146" s="197">
        <f t="shared" si="5"/>
        <v>0</v>
      </c>
      <c r="BG146" s="197">
        <f t="shared" si="6"/>
        <v>0</v>
      </c>
      <c r="BH146" s="197">
        <f t="shared" si="7"/>
        <v>0</v>
      </c>
      <c r="BI146" s="197">
        <f t="shared" si="8"/>
        <v>0</v>
      </c>
      <c r="BJ146" s="14" t="s">
        <v>85</v>
      </c>
      <c r="BK146" s="197">
        <f t="shared" si="9"/>
        <v>0</v>
      </c>
      <c r="BL146" s="14" t="s">
        <v>184</v>
      </c>
      <c r="BM146" s="196" t="s">
        <v>595</v>
      </c>
    </row>
    <row r="147" spans="1:65" s="2" customFormat="1" ht="24.15" customHeight="1">
      <c r="A147" s="31"/>
      <c r="B147" s="32"/>
      <c r="C147" s="184" t="s">
        <v>241</v>
      </c>
      <c r="D147" s="184" t="s">
        <v>140</v>
      </c>
      <c r="E147" s="185" t="s">
        <v>217</v>
      </c>
      <c r="F147" s="186" t="s">
        <v>218</v>
      </c>
      <c r="G147" s="187" t="s">
        <v>161</v>
      </c>
      <c r="H147" s="188">
        <v>30</v>
      </c>
      <c r="I147" s="189"/>
      <c r="J147" s="190">
        <f t="shared" si="0"/>
        <v>0</v>
      </c>
      <c r="K147" s="191"/>
      <c r="L147" s="36"/>
      <c r="M147" s="192" t="s">
        <v>1</v>
      </c>
      <c r="N147" s="193" t="s">
        <v>42</v>
      </c>
      <c r="O147" s="68"/>
      <c r="P147" s="194">
        <f t="shared" si="1"/>
        <v>0</v>
      </c>
      <c r="Q147" s="194">
        <v>0</v>
      </c>
      <c r="R147" s="194">
        <f t="shared" si="2"/>
        <v>0</v>
      </c>
      <c r="S147" s="194">
        <v>0</v>
      </c>
      <c r="T147" s="195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184</v>
      </c>
      <c r="AT147" s="196" t="s">
        <v>140</v>
      </c>
      <c r="AU147" s="196" t="s">
        <v>87</v>
      </c>
      <c r="AY147" s="14" t="s">
        <v>137</v>
      </c>
      <c r="BE147" s="197">
        <f t="shared" si="4"/>
        <v>0</v>
      </c>
      <c r="BF147" s="197">
        <f t="shared" si="5"/>
        <v>0</v>
      </c>
      <c r="BG147" s="197">
        <f t="shared" si="6"/>
        <v>0</v>
      </c>
      <c r="BH147" s="197">
        <f t="shared" si="7"/>
        <v>0</v>
      </c>
      <c r="BI147" s="197">
        <f t="shared" si="8"/>
        <v>0</v>
      </c>
      <c r="BJ147" s="14" t="s">
        <v>85</v>
      </c>
      <c r="BK147" s="197">
        <f t="shared" si="9"/>
        <v>0</v>
      </c>
      <c r="BL147" s="14" t="s">
        <v>184</v>
      </c>
      <c r="BM147" s="196" t="s">
        <v>596</v>
      </c>
    </row>
    <row r="148" spans="1:65" s="2" customFormat="1" ht="44.25" customHeight="1">
      <c r="A148" s="31"/>
      <c r="B148" s="32"/>
      <c r="C148" s="198" t="s">
        <v>597</v>
      </c>
      <c r="D148" s="198" t="s">
        <v>187</v>
      </c>
      <c r="E148" s="199" t="s">
        <v>598</v>
      </c>
      <c r="F148" s="200" t="s">
        <v>599</v>
      </c>
      <c r="G148" s="201" t="s">
        <v>161</v>
      </c>
      <c r="H148" s="202">
        <v>30</v>
      </c>
      <c r="I148" s="203"/>
      <c r="J148" s="204">
        <f t="shared" si="0"/>
        <v>0</v>
      </c>
      <c r="K148" s="205"/>
      <c r="L148" s="206"/>
      <c r="M148" s="207" t="s">
        <v>1</v>
      </c>
      <c r="N148" s="208" t="s">
        <v>42</v>
      </c>
      <c r="O148" s="68"/>
      <c r="P148" s="194">
        <f t="shared" si="1"/>
        <v>0</v>
      </c>
      <c r="Q148" s="194">
        <v>1.8000000000000001E-4</v>
      </c>
      <c r="R148" s="194">
        <f t="shared" si="2"/>
        <v>5.4000000000000003E-3</v>
      </c>
      <c r="S148" s="194">
        <v>0</v>
      </c>
      <c r="T148" s="195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190</v>
      </c>
      <c r="AT148" s="196" t="s">
        <v>187</v>
      </c>
      <c r="AU148" s="196" t="s">
        <v>87</v>
      </c>
      <c r="AY148" s="14" t="s">
        <v>137</v>
      </c>
      <c r="BE148" s="197">
        <f t="shared" si="4"/>
        <v>0</v>
      </c>
      <c r="BF148" s="197">
        <f t="shared" si="5"/>
        <v>0</v>
      </c>
      <c r="BG148" s="197">
        <f t="shared" si="6"/>
        <v>0</v>
      </c>
      <c r="BH148" s="197">
        <f t="shared" si="7"/>
        <v>0</v>
      </c>
      <c r="BI148" s="197">
        <f t="shared" si="8"/>
        <v>0</v>
      </c>
      <c r="BJ148" s="14" t="s">
        <v>85</v>
      </c>
      <c r="BK148" s="197">
        <f t="shared" si="9"/>
        <v>0</v>
      </c>
      <c r="BL148" s="14" t="s">
        <v>184</v>
      </c>
      <c r="BM148" s="196" t="s">
        <v>600</v>
      </c>
    </row>
    <row r="149" spans="1:65" s="2" customFormat="1" ht="24.15" customHeight="1">
      <c r="A149" s="31"/>
      <c r="B149" s="32"/>
      <c r="C149" s="184" t="s">
        <v>331</v>
      </c>
      <c r="D149" s="184" t="s">
        <v>140</v>
      </c>
      <c r="E149" s="185" t="s">
        <v>601</v>
      </c>
      <c r="F149" s="186" t="s">
        <v>602</v>
      </c>
      <c r="G149" s="187" t="s">
        <v>161</v>
      </c>
      <c r="H149" s="188">
        <v>7</v>
      </c>
      <c r="I149" s="189"/>
      <c r="J149" s="190">
        <f t="shared" si="0"/>
        <v>0</v>
      </c>
      <c r="K149" s="191"/>
      <c r="L149" s="36"/>
      <c r="M149" s="192" t="s">
        <v>1</v>
      </c>
      <c r="N149" s="193" t="s">
        <v>42</v>
      </c>
      <c r="O149" s="68"/>
      <c r="P149" s="194">
        <f t="shared" si="1"/>
        <v>0</v>
      </c>
      <c r="Q149" s="194">
        <v>0</v>
      </c>
      <c r="R149" s="194">
        <f t="shared" si="2"/>
        <v>0</v>
      </c>
      <c r="S149" s="194">
        <v>0</v>
      </c>
      <c r="T149" s="195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184</v>
      </c>
      <c r="AT149" s="196" t="s">
        <v>140</v>
      </c>
      <c r="AU149" s="196" t="s">
        <v>87</v>
      </c>
      <c r="AY149" s="14" t="s">
        <v>137</v>
      </c>
      <c r="BE149" s="197">
        <f t="shared" si="4"/>
        <v>0</v>
      </c>
      <c r="BF149" s="197">
        <f t="shared" si="5"/>
        <v>0</v>
      </c>
      <c r="BG149" s="197">
        <f t="shared" si="6"/>
        <v>0</v>
      </c>
      <c r="BH149" s="197">
        <f t="shared" si="7"/>
        <v>0</v>
      </c>
      <c r="BI149" s="197">
        <f t="shared" si="8"/>
        <v>0</v>
      </c>
      <c r="BJ149" s="14" t="s">
        <v>85</v>
      </c>
      <c r="BK149" s="197">
        <f t="shared" si="9"/>
        <v>0</v>
      </c>
      <c r="BL149" s="14" t="s">
        <v>184</v>
      </c>
      <c r="BM149" s="196" t="s">
        <v>603</v>
      </c>
    </row>
    <row r="150" spans="1:65" s="2" customFormat="1" ht="24.15" customHeight="1">
      <c r="A150" s="31"/>
      <c r="B150" s="32"/>
      <c r="C150" s="198" t="s">
        <v>315</v>
      </c>
      <c r="D150" s="198" t="s">
        <v>187</v>
      </c>
      <c r="E150" s="199" t="s">
        <v>604</v>
      </c>
      <c r="F150" s="200" t="s">
        <v>605</v>
      </c>
      <c r="G150" s="201" t="s">
        <v>161</v>
      </c>
      <c r="H150" s="202">
        <v>7</v>
      </c>
      <c r="I150" s="203"/>
      <c r="J150" s="204">
        <f t="shared" si="0"/>
        <v>0</v>
      </c>
      <c r="K150" s="205"/>
      <c r="L150" s="206"/>
      <c r="M150" s="207" t="s">
        <v>1</v>
      </c>
      <c r="N150" s="208" t="s">
        <v>42</v>
      </c>
      <c r="O150" s="68"/>
      <c r="P150" s="194">
        <f t="shared" si="1"/>
        <v>0</v>
      </c>
      <c r="Q150" s="194">
        <v>2.2399999999999998E-3</v>
      </c>
      <c r="R150" s="194">
        <f t="shared" si="2"/>
        <v>1.5679999999999999E-2</v>
      </c>
      <c r="S150" s="194">
        <v>0</v>
      </c>
      <c r="T150" s="195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190</v>
      </c>
      <c r="AT150" s="196" t="s">
        <v>187</v>
      </c>
      <c r="AU150" s="196" t="s">
        <v>87</v>
      </c>
      <c r="AY150" s="14" t="s">
        <v>137</v>
      </c>
      <c r="BE150" s="197">
        <f t="shared" si="4"/>
        <v>0</v>
      </c>
      <c r="BF150" s="197">
        <f t="shared" si="5"/>
        <v>0</v>
      </c>
      <c r="BG150" s="197">
        <f t="shared" si="6"/>
        <v>0</v>
      </c>
      <c r="BH150" s="197">
        <f t="shared" si="7"/>
        <v>0</v>
      </c>
      <c r="BI150" s="197">
        <f t="shared" si="8"/>
        <v>0</v>
      </c>
      <c r="BJ150" s="14" t="s">
        <v>85</v>
      </c>
      <c r="BK150" s="197">
        <f t="shared" si="9"/>
        <v>0</v>
      </c>
      <c r="BL150" s="14" t="s">
        <v>184</v>
      </c>
      <c r="BM150" s="196" t="s">
        <v>606</v>
      </c>
    </row>
    <row r="151" spans="1:65" s="2" customFormat="1" ht="24.15" customHeight="1">
      <c r="A151" s="31"/>
      <c r="B151" s="32"/>
      <c r="C151" s="184" t="s">
        <v>447</v>
      </c>
      <c r="D151" s="184" t="s">
        <v>140</v>
      </c>
      <c r="E151" s="185" t="s">
        <v>607</v>
      </c>
      <c r="F151" s="186" t="s">
        <v>608</v>
      </c>
      <c r="G151" s="187" t="s">
        <v>161</v>
      </c>
      <c r="H151" s="188">
        <v>55</v>
      </c>
      <c r="I151" s="189"/>
      <c r="J151" s="190">
        <f t="shared" si="0"/>
        <v>0</v>
      </c>
      <c r="K151" s="191"/>
      <c r="L151" s="36"/>
      <c r="M151" s="192" t="s">
        <v>1</v>
      </c>
      <c r="N151" s="193" t="s">
        <v>42</v>
      </c>
      <c r="O151" s="68"/>
      <c r="P151" s="194">
        <f t="shared" si="1"/>
        <v>0</v>
      </c>
      <c r="Q151" s="194">
        <v>0</v>
      </c>
      <c r="R151" s="194">
        <f t="shared" si="2"/>
        <v>0</v>
      </c>
      <c r="S151" s="194">
        <v>0</v>
      </c>
      <c r="T151" s="195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184</v>
      </c>
      <c r="AT151" s="196" t="s">
        <v>140</v>
      </c>
      <c r="AU151" s="196" t="s">
        <v>87</v>
      </c>
      <c r="AY151" s="14" t="s">
        <v>137</v>
      </c>
      <c r="BE151" s="197">
        <f t="shared" si="4"/>
        <v>0</v>
      </c>
      <c r="BF151" s="197">
        <f t="shared" si="5"/>
        <v>0</v>
      </c>
      <c r="BG151" s="197">
        <f t="shared" si="6"/>
        <v>0</v>
      </c>
      <c r="BH151" s="197">
        <f t="shared" si="7"/>
        <v>0</v>
      </c>
      <c r="BI151" s="197">
        <f t="shared" si="8"/>
        <v>0</v>
      </c>
      <c r="BJ151" s="14" t="s">
        <v>85</v>
      </c>
      <c r="BK151" s="197">
        <f t="shared" si="9"/>
        <v>0</v>
      </c>
      <c r="BL151" s="14" t="s">
        <v>184</v>
      </c>
      <c r="BM151" s="196" t="s">
        <v>609</v>
      </c>
    </row>
    <row r="152" spans="1:65" s="2" customFormat="1" ht="24.15" customHeight="1">
      <c r="A152" s="31"/>
      <c r="B152" s="32"/>
      <c r="C152" s="198" t="s">
        <v>457</v>
      </c>
      <c r="D152" s="198" t="s">
        <v>187</v>
      </c>
      <c r="E152" s="199" t="s">
        <v>610</v>
      </c>
      <c r="F152" s="200" t="s">
        <v>611</v>
      </c>
      <c r="G152" s="201" t="s">
        <v>161</v>
      </c>
      <c r="H152" s="202">
        <v>55</v>
      </c>
      <c r="I152" s="203"/>
      <c r="J152" s="204">
        <f t="shared" si="0"/>
        <v>0</v>
      </c>
      <c r="K152" s="205"/>
      <c r="L152" s="206"/>
      <c r="M152" s="207" t="s">
        <v>1</v>
      </c>
      <c r="N152" s="208" t="s">
        <v>42</v>
      </c>
      <c r="O152" s="68"/>
      <c r="P152" s="194">
        <f t="shared" si="1"/>
        <v>0</v>
      </c>
      <c r="Q152" s="194">
        <v>2.1000000000000001E-4</v>
      </c>
      <c r="R152" s="194">
        <f t="shared" si="2"/>
        <v>1.1550000000000001E-2</v>
      </c>
      <c r="S152" s="194">
        <v>0</v>
      </c>
      <c r="T152" s="195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190</v>
      </c>
      <c r="AT152" s="196" t="s">
        <v>187</v>
      </c>
      <c r="AU152" s="196" t="s">
        <v>87</v>
      </c>
      <c r="AY152" s="14" t="s">
        <v>137</v>
      </c>
      <c r="BE152" s="197">
        <f t="shared" si="4"/>
        <v>0</v>
      </c>
      <c r="BF152" s="197">
        <f t="shared" si="5"/>
        <v>0</v>
      </c>
      <c r="BG152" s="197">
        <f t="shared" si="6"/>
        <v>0</v>
      </c>
      <c r="BH152" s="197">
        <f t="shared" si="7"/>
        <v>0</v>
      </c>
      <c r="BI152" s="197">
        <f t="shared" si="8"/>
        <v>0</v>
      </c>
      <c r="BJ152" s="14" t="s">
        <v>85</v>
      </c>
      <c r="BK152" s="197">
        <f t="shared" si="9"/>
        <v>0</v>
      </c>
      <c r="BL152" s="14" t="s">
        <v>184</v>
      </c>
      <c r="BM152" s="196" t="s">
        <v>612</v>
      </c>
    </row>
    <row r="153" spans="1:65" s="2" customFormat="1" ht="24.15" customHeight="1">
      <c r="A153" s="31"/>
      <c r="B153" s="32"/>
      <c r="C153" s="184" t="s">
        <v>439</v>
      </c>
      <c r="D153" s="184" t="s">
        <v>140</v>
      </c>
      <c r="E153" s="185" t="s">
        <v>245</v>
      </c>
      <c r="F153" s="186" t="s">
        <v>246</v>
      </c>
      <c r="G153" s="187" t="s">
        <v>161</v>
      </c>
      <c r="H153" s="188">
        <v>230</v>
      </c>
      <c r="I153" s="189"/>
      <c r="J153" s="190">
        <f t="shared" si="0"/>
        <v>0</v>
      </c>
      <c r="K153" s="191"/>
      <c r="L153" s="36"/>
      <c r="M153" s="192" t="s">
        <v>1</v>
      </c>
      <c r="N153" s="193" t="s">
        <v>42</v>
      </c>
      <c r="O153" s="68"/>
      <c r="P153" s="194">
        <f t="shared" si="1"/>
        <v>0</v>
      </c>
      <c r="Q153" s="194">
        <v>0</v>
      </c>
      <c r="R153" s="194">
        <f t="shared" si="2"/>
        <v>0</v>
      </c>
      <c r="S153" s="194">
        <v>0</v>
      </c>
      <c r="T153" s="195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184</v>
      </c>
      <c r="AT153" s="196" t="s">
        <v>140</v>
      </c>
      <c r="AU153" s="196" t="s">
        <v>87</v>
      </c>
      <c r="AY153" s="14" t="s">
        <v>137</v>
      </c>
      <c r="BE153" s="197">
        <f t="shared" si="4"/>
        <v>0</v>
      </c>
      <c r="BF153" s="197">
        <f t="shared" si="5"/>
        <v>0</v>
      </c>
      <c r="BG153" s="197">
        <f t="shared" si="6"/>
        <v>0</v>
      </c>
      <c r="BH153" s="197">
        <f t="shared" si="7"/>
        <v>0</v>
      </c>
      <c r="BI153" s="197">
        <f t="shared" si="8"/>
        <v>0</v>
      </c>
      <c r="BJ153" s="14" t="s">
        <v>85</v>
      </c>
      <c r="BK153" s="197">
        <f t="shared" si="9"/>
        <v>0</v>
      </c>
      <c r="BL153" s="14" t="s">
        <v>184</v>
      </c>
      <c r="BM153" s="196" t="s">
        <v>613</v>
      </c>
    </row>
    <row r="154" spans="1:65" s="2" customFormat="1" ht="24.15" customHeight="1">
      <c r="A154" s="31"/>
      <c r="B154" s="32"/>
      <c r="C154" s="198" t="s">
        <v>443</v>
      </c>
      <c r="D154" s="198" t="s">
        <v>187</v>
      </c>
      <c r="E154" s="199" t="s">
        <v>249</v>
      </c>
      <c r="F154" s="200" t="s">
        <v>250</v>
      </c>
      <c r="G154" s="201" t="s">
        <v>161</v>
      </c>
      <c r="H154" s="202">
        <v>230</v>
      </c>
      <c r="I154" s="203"/>
      <c r="J154" s="204">
        <f t="shared" si="0"/>
        <v>0</v>
      </c>
      <c r="K154" s="205"/>
      <c r="L154" s="206"/>
      <c r="M154" s="207" t="s">
        <v>1</v>
      </c>
      <c r="N154" s="208" t="s">
        <v>42</v>
      </c>
      <c r="O154" s="68"/>
      <c r="P154" s="194">
        <f t="shared" si="1"/>
        <v>0</v>
      </c>
      <c r="Q154" s="194">
        <v>1.1000000000000001E-3</v>
      </c>
      <c r="R154" s="194">
        <f t="shared" si="2"/>
        <v>0.253</v>
      </c>
      <c r="S154" s="194">
        <v>0</v>
      </c>
      <c r="T154" s="195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190</v>
      </c>
      <c r="AT154" s="196" t="s">
        <v>187</v>
      </c>
      <c r="AU154" s="196" t="s">
        <v>87</v>
      </c>
      <c r="AY154" s="14" t="s">
        <v>137</v>
      </c>
      <c r="BE154" s="197">
        <f t="shared" si="4"/>
        <v>0</v>
      </c>
      <c r="BF154" s="197">
        <f t="shared" si="5"/>
        <v>0</v>
      </c>
      <c r="BG154" s="197">
        <f t="shared" si="6"/>
        <v>0</v>
      </c>
      <c r="BH154" s="197">
        <f t="shared" si="7"/>
        <v>0</v>
      </c>
      <c r="BI154" s="197">
        <f t="shared" si="8"/>
        <v>0</v>
      </c>
      <c r="BJ154" s="14" t="s">
        <v>85</v>
      </c>
      <c r="BK154" s="197">
        <f t="shared" si="9"/>
        <v>0</v>
      </c>
      <c r="BL154" s="14" t="s">
        <v>184</v>
      </c>
      <c r="BM154" s="196" t="s">
        <v>614</v>
      </c>
    </row>
    <row r="155" spans="1:65" s="2" customFormat="1" ht="24.15" customHeight="1">
      <c r="A155" s="31"/>
      <c r="B155" s="32"/>
      <c r="C155" s="184" t="s">
        <v>303</v>
      </c>
      <c r="D155" s="184" t="s">
        <v>140</v>
      </c>
      <c r="E155" s="185" t="s">
        <v>253</v>
      </c>
      <c r="F155" s="186" t="s">
        <v>254</v>
      </c>
      <c r="G155" s="187" t="s">
        <v>143</v>
      </c>
      <c r="H155" s="188">
        <v>33</v>
      </c>
      <c r="I155" s="189"/>
      <c r="J155" s="190">
        <f t="shared" si="0"/>
        <v>0</v>
      </c>
      <c r="K155" s="191"/>
      <c r="L155" s="36"/>
      <c r="M155" s="192" t="s">
        <v>1</v>
      </c>
      <c r="N155" s="193" t="s">
        <v>42</v>
      </c>
      <c r="O155" s="68"/>
      <c r="P155" s="194">
        <f t="shared" si="1"/>
        <v>0</v>
      </c>
      <c r="Q155" s="194">
        <v>0</v>
      </c>
      <c r="R155" s="194">
        <f t="shared" si="2"/>
        <v>0</v>
      </c>
      <c r="S155" s="194">
        <v>0</v>
      </c>
      <c r="T155" s="195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184</v>
      </c>
      <c r="AT155" s="196" t="s">
        <v>140</v>
      </c>
      <c r="AU155" s="196" t="s">
        <v>87</v>
      </c>
      <c r="AY155" s="14" t="s">
        <v>137</v>
      </c>
      <c r="BE155" s="197">
        <f t="shared" si="4"/>
        <v>0</v>
      </c>
      <c r="BF155" s="197">
        <f t="shared" si="5"/>
        <v>0</v>
      </c>
      <c r="BG155" s="197">
        <f t="shared" si="6"/>
        <v>0</v>
      </c>
      <c r="BH155" s="197">
        <f t="shared" si="7"/>
        <v>0</v>
      </c>
      <c r="BI155" s="197">
        <f t="shared" si="8"/>
        <v>0</v>
      </c>
      <c r="BJ155" s="14" t="s">
        <v>85</v>
      </c>
      <c r="BK155" s="197">
        <f t="shared" si="9"/>
        <v>0</v>
      </c>
      <c r="BL155" s="14" t="s">
        <v>184</v>
      </c>
      <c r="BM155" s="196" t="s">
        <v>615</v>
      </c>
    </row>
    <row r="156" spans="1:65" s="2" customFormat="1" ht="24.15" customHeight="1">
      <c r="A156" s="31"/>
      <c r="B156" s="32"/>
      <c r="C156" s="184" t="s">
        <v>574</v>
      </c>
      <c r="D156" s="184" t="s">
        <v>140</v>
      </c>
      <c r="E156" s="185" t="s">
        <v>257</v>
      </c>
      <c r="F156" s="186" t="s">
        <v>258</v>
      </c>
      <c r="G156" s="187" t="s">
        <v>143</v>
      </c>
      <c r="H156" s="188">
        <v>25</v>
      </c>
      <c r="I156" s="189"/>
      <c r="J156" s="190">
        <f t="shared" si="0"/>
        <v>0</v>
      </c>
      <c r="K156" s="191"/>
      <c r="L156" s="36"/>
      <c r="M156" s="192" t="s">
        <v>1</v>
      </c>
      <c r="N156" s="193" t="s">
        <v>42</v>
      </c>
      <c r="O156" s="68"/>
      <c r="P156" s="194">
        <f t="shared" si="1"/>
        <v>0</v>
      </c>
      <c r="Q156" s="194">
        <v>0</v>
      </c>
      <c r="R156" s="194">
        <f t="shared" si="2"/>
        <v>0</v>
      </c>
      <c r="S156" s="194">
        <v>0</v>
      </c>
      <c r="T156" s="195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184</v>
      </c>
      <c r="AT156" s="196" t="s">
        <v>140</v>
      </c>
      <c r="AU156" s="196" t="s">
        <v>87</v>
      </c>
      <c r="AY156" s="14" t="s">
        <v>137</v>
      </c>
      <c r="BE156" s="197">
        <f t="shared" si="4"/>
        <v>0</v>
      </c>
      <c r="BF156" s="197">
        <f t="shared" si="5"/>
        <v>0</v>
      </c>
      <c r="BG156" s="197">
        <f t="shared" si="6"/>
        <v>0</v>
      </c>
      <c r="BH156" s="197">
        <f t="shared" si="7"/>
        <v>0</v>
      </c>
      <c r="BI156" s="197">
        <f t="shared" si="8"/>
        <v>0</v>
      </c>
      <c r="BJ156" s="14" t="s">
        <v>85</v>
      </c>
      <c r="BK156" s="197">
        <f t="shared" si="9"/>
        <v>0</v>
      </c>
      <c r="BL156" s="14" t="s">
        <v>184</v>
      </c>
      <c r="BM156" s="196" t="s">
        <v>616</v>
      </c>
    </row>
    <row r="157" spans="1:65" s="2" customFormat="1" ht="24.15" customHeight="1">
      <c r="A157" s="31"/>
      <c r="B157" s="32"/>
      <c r="C157" s="184" t="s">
        <v>571</v>
      </c>
      <c r="D157" s="184" t="s">
        <v>140</v>
      </c>
      <c r="E157" s="185" t="s">
        <v>261</v>
      </c>
      <c r="F157" s="186" t="s">
        <v>262</v>
      </c>
      <c r="G157" s="187" t="s">
        <v>143</v>
      </c>
      <c r="H157" s="188">
        <v>4</v>
      </c>
      <c r="I157" s="189"/>
      <c r="J157" s="190">
        <f t="shared" si="0"/>
        <v>0</v>
      </c>
      <c r="K157" s="191"/>
      <c r="L157" s="36"/>
      <c r="M157" s="192" t="s">
        <v>1</v>
      </c>
      <c r="N157" s="193" t="s">
        <v>42</v>
      </c>
      <c r="O157" s="68"/>
      <c r="P157" s="194">
        <f t="shared" si="1"/>
        <v>0</v>
      </c>
      <c r="Q157" s="194">
        <v>0</v>
      </c>
      <c r="R157" s="194">
        <f t="shared" si="2"/>
        <v>0</v>
      </c>
      <c r="S157" s="194">
        <v>0</v>
      </c>
      <c r="T157" s="195">
        <f t="shared" si="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184</v>
      </c>
      <c r="AT157" s="196" t="s">
        <v>140</v>
      </c>
      <c r="AU157" s="196" t="s">
        <v>87</v>
      </c>
      <c r="AY157" s="14" t="s">
        <v>137</v>
      </c>
      <c r="BE157" s="197">
        <f t="shared" si="4"/>
        <v>0</v>
      </c>
      <c r="BF157" s="197">
        <f t="shared" si="5"/>
        <v>0</v>
      </c>
      <c r="BG157" s="197">
        <f t="shared" si="6"/>
        <v>0</v>
      </c>
      <c r="BH157" s="197">
        <f t="shared" si="7"/>
        <v>0</v>
      </c>
      <c r="BI157" s="197">
        <f t="shared" si="8"/>
        <v>0</v>
      </c>
      <c r="BJ157" s="14" t="s">
        <v>85</v>
      </c>
      <c r="BK157" s="197">
        <f t="shared" si="9"/>
        <v>0</v>
      </c>
      <c r="BL157" s="14" t="s">
        <v>184</v>
      </c>
      <c r="BM157" s="196" t="s">
        <v>617</v>
      </c>
    </row>
    <row r="158" spans="1:65" s="2" customFormat="1" ht="24.15" customHeight="1">
      <c r="A158" s="31"/>
      <c r="B158" s="32"/>
      <c r="C158" s="184" t="s">
        <v>401</v>
      </c>
      <c r="D158" s="184" t="s">
        <v>140</v>
      </c>
      <c r="E158" s="185" t="s">
        <v>517</v>
      </c>
      <c r="F158" s="186" t="s">
        <v>618</v>
      </c>
      <c r="G158" s="187" t="s">
        <v>143</v>
      </c>
      <c r="H158" s="188">
        <v>1</v>
      </c>
      <c r="I158" s="189"/>
      <c r="J158" s="190">
        <f t="shared" si="0"/>
        <v>0</v>
      </c>
      <c r="K158" s="191"/>
      <c r="L158" s="36"/>
      <c r="M158" s="192" t="s">
        <v>1</v>
      </c>
      <c r="N158" s="193" t="s">
        <v>42</v>
      </c>
      <c r="O158" s="68"/>
      <c r="P158" s="194">
        <f t="shared" si="1"/>
        <v>0</v>
      </c>
      <c r="Q158" s="194">
        <v>0</v>
      </c>
      <c r="R158" s="194">
        <f t="shared" si="2"/>
        <v>0</v>
      </c>
      <c r="S158" s="194">
        <v>0</v>
      </c>
      <c r="T158" s="195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184</v>
      </c>
      <c r="AT158" s="196" t="s">
        <v>140</v>
      </c>
      <c r="AU158" s="196" t="s">
        <v>87</v>
      </c>
      <c r="AY158" s="14" t="s">
        <v>137</v>
      </c>
      <c r="BE158" s="197">
        <f t="shared" si="4"/>
        <v>0</v>
      </c>
      <c r="BF158" s="197">
        <f t="shared" si="5"/>
        <v>0</v>
      </c>
      <c r="BG158" s="197">
        <f t="shared" si="6"/>
        <v>0</v>
      </c>
      <c r="BH158" s="197">
        <f t="shared" si="7"/>
        <v>0</v>
      </c>
      <c r="BI158" s="197">
        <f t="shared" si="8"/>
        <v>0</v>
      </c>
      <c r="BJ158" s="14" t="s">
        <v>85</v>
      </c>
      <c r="BK158" s="197">
        <f t="shared" si="9"/>
        <v>0</v>
      </c>
      <c r="BL158" s="14" t="s">
        <v>184</v>
      </c>
      <c r="BM158" s="196" t="s">
        <v>619</v>
      </c>
    </row>
    <row r="159" spans="1:65" s="2" customFormat="1" ht="24.15" customHeight="1">
      <c r="A159" s="31"/>
      <c r="B159" s="32"/>
      <c r="C159" s="198" t="s">
        <v>401</v>
      </c>
      <c r="D159" s="198" t="s">
        <v>187</v>
      </c>
      <c r="E159" s="199" t="s">
        <v>620</v>
      </c>
      <c r="F159" s="200" t="s">
        <v>621</v>
      </c>
      <c r="G159" s="201" t="s">
        <v>143</v>
      </c>
      <c r="H159" s="202">
        <v>1</v>
      </c>
      <c r="I159" s="203"/>
      <c r="J159" s="204">
        <f t="shared" si="0"/>
        <v>0</v>
      </c>
      <c r="K159" s="205"/>
      <c r="L159" s="206"/>
      <c r="M159" s="207" t="s">
        <v>1</v>
      </c>
      <c r="N159" s="208" t="s">
        <v>42</v>
      </c>
      <c r="O159" s="68"/>
      <c r="P159" s="194">
        <f t="shared" si="1"/>
        <v>0</v>
      </c>
      <c r="Q159" s="194">
        <v>0</v>
      </c>
      <c r="R159" s="194">
        <f t="shared" si="2"/>
        <v>0</v>
      </c>
      <c r="S159" s="194">
        <v>0</v>
      </c>
      <c r="T159" s="195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190</v>
      </c>
      <c r="AT159" s="196" t="s">
        <v>187</v>
      </c>
      <c r="AU159" s="196" t="s">
        <v>87</v>
      </c>
      <c r="AY159" s="14" t="s">
        <v>137</v>
      </c>
      <c r="BE159" s="197">
        <f t="shared" si="4"/>
        <v>0</v>
      </c>
      <c r="BF159" s="197">
        <f t="shared" si="5"/>
        <v>0</v>
      </c>
      <c r="BG159" s="197">
        <f t="shared" si="6"/>
        <v>0</v>
      </c>
      <c r="BH159" s="197">
        <f t="shared" si="7"/>
        <v>0</v>
      </c>
      <c r="BI159" s="197">
        <f t="shared" si="8"/>
        <v>0</v>
      </c>
      <c r="BJ159" s="14" t="s">
        <v>85</v>
      </c>
      <c r="BK159" s="197">
        <f t="shared" si="9"/>
        <v>0</v>
      </c>
      <c r="BL159" s="14" t="s">
        <v>184</v>
      </c>
      <c r="BM159" s="196" t="s">
        <v>622</v>
      </c>
    </row>
    <row r="160" spans="1:65" s="2" customFormat="1" ht="24.15" customHeight="1">
      <c r="A160" s="31"/>
      <c r="B160" s="32"/>
      <c r="C160" s="184" t="s">
        <v>413</v>
      </c>
      <c r="D160" s="184" t="s">
        <v>140</v>
      </c>
      <c r="E160" s="185" t="s">
        <v>623</v>
      </c>
      <c r="F160" s="186" t="s">
        <v>624</v>
      </c>
      <c r="G160" s="187" t="s">
        <v>143</v>
      </c>
      <c r="H160" s="188">
        <v>1</v>
      </c>
      <c r="I160" s="189"/>
      <c r="J160" s="190">
        <f t="shared" si="0"/>
        <v>0</v>
      </c>
      <c r="K160" s="191"/>
      <c r="L160" s="36"/>
      <c r="M160" s="192" t="s">
        <v>1</v>
      </c>
      <c r="N160" s="193" t="s">
        <v>42</v>
      </c>
      <c r="O160" s="68"/>
      <c r="P160" s="194">
        <f t="shared" si="1"/>
        <v>0</v>
      </c>
      <c r="Q160" s="194">
        <v>0</v>
      </c>
      <c r="R160" s="194">
        <f t="shared" si="2"/>
        <v>0</v>
      </c>
      <c r="S160" s="194">
        <v>0</v>
      </c>
      <c r="T160" s="195">
        <f t="shared" si="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6" t="s">
        <v>184</v>
      </c>
      <c r="AT160" s="196" t="s">
        <v>140</v>
      </c>
      <c r="AU160" s="196" t="s">
        <v>87</v>
      </c>
      <c r="AY160" s="14" t="s">
        <v>137</v>
      </c>
      <c r="BE160" s="197">
        <f t="shared" si="4"/>
        <v>0</v>
      </c>
      <c r="BF160" s="197">
        <f t="shared" si="5"/>
        <v>0</v>
      </c>
      <c r="BG160" s="197">
        <f t="shared" si="6"/>
        <v>0</v>
      </c>
      <c r="BH160" s="197">
        <f t="shared" si="7"/>
        <v>0</v>
      </c>
      <c r="BI160" s="197">
        <f t="shared" si="8"/>
        <v>0</v>
      </c>
      <c r="BJ160" s="14" t="s">
        <v>85</v>
      </c>
      <c r="BK160" s="197">
        <f t="shared" si="9"/>
        <v>0</v>
      </c>
      <c r="BL160" s="14" t="s">
        <v>184</v>
      </c>
      <c r="BM160" s="196" t="s">
        <v>625</v>
      </c>
    </row>
    <row r="161" spans="1:65" s="2" customFormat="1" ht="37.75" customHeight="1">
      <c r="A161" s="31"/>
      <c r="B161" s="32"/>
      <c r="C161" s="198" t="s">
        <v>409</v>
      </c>
      <c r="D161" s="198" t="s">
        <v>187</v>
      </c>
      <c r="E161" s="199" t="s">
        <v>626</v>
      </c>
      <c r="F161" s="200" t="s">
        <v>627</v>
      </c>
      <c r="G161" s="201" t="s">
        <v>143</v>
      </c>
      <c r="H161" s="202">
        <v>1</v>
      </c>
      <c r="I161" s="203"/>
      <c r="J161" s="204">
        <f t="shared" si="0"/>
        <v>0</v>
      </c>
      <c r="K161" s="205"/>
      <c r="L161" s="206"/>
      <c r="M161" s="207" t="s">
        <v>1</v>
      </c>
      <c r="N161" s="208" t="s">
        <v>42</v>
      </c>
      <c r="O161" s="68"/>
      <c r="P161" s="194">
        <f t="shared" si="1"/>
        <v>0</v>
      </c>
      <c r="Q161" s="194">
        <v>0</v>
      </c>
      <c r="R161" s="194">
        <f t="shared" si="2"/>
        <v>0</v>
      </c>
      <c r="S161" s="194">
        <v>0</v>
      </c>
      <c r="T161" s="195">
        <f t="shared" si="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190</v>
      </c>
      <c r="AT161" s="196" t="s">
        <v>187</v>
      </c>
      <c r="AU161" s="196" t="s">
        <v>87</v>
      </c>
      <c r="AY161" s="14" t="s">
        <v>137</v>
      </c>
      <c r="BE161" s="197">
        <f t="shared" si="4"/>
        <v>0</v>
      </c>
      <c r="BF161" s="197">
        <f t="shared" si="5"/>
        <v>0</v>
      </c>
      <c r="BG161" s="197">
        <f t="shared" si="6"/>
        <v>0</v>
      </c>
      <c r="BH161" s="197">
        <f t="shared" si="7"/>
        <v>0</v>
      </c>
      <c r="BI161" s="197">
        <f t="shared" si="8"/>
        <v>0</v>
      </c>
      <c r="BJ161" s="14" t="s">
        <v>85</v>
      </c>
      <c r="BK161" s="197">
        <f t="shared" si="9"/>
        <v>0</v>
      </c>
      <c r="BL161" s="14" t="s">
        <v>184</v>
      </c>
      <c r="BM161" s="196" t="s">
        <v>628</v>
      </c>
    </row>
    <row r="162" spans="1:65" s="2" customFormat="1" ht="16.5" customHeight="1">
      <c r="A162" s="31"/>
      <c r="B162" s="32"/>
      <c r="C162" s="184" t="s">
        <v>421</v>
      </c>
      <c r="D162" s="184" t="s">
        <v>140</v>
      </c>
      <c r="E162" s="185" t="s">
        <v>629</v>
      </c>
      <c r="F162" s="186" t="s">
        <v>630</v>
      </c>
      <c r="G162" s="187" t="s">
        <v>143</v>
      </c>
      <c r="H162" s="188">
        <v>1</v>
      </c>
      <c r="I162" s="189"/>
      <c r="J162" s="190">
        <f t="shared" si="0"/>
        <v>0</v>
      </c>
      <c r="K162" s="191"/>
      <c r="L162" s="36"/>
      <c r="M162" s="192" t="s">
        <v>1</v>
      </c>
      <c r="N162" s="193" t="s">
        <v>42</v>
      </c>
      <c r="O162" s="68"/>
      <c r="P162" s="194">
        <f t="shared" si="1"/>
        <v>0</v>
      </c>
      <c r="Q162" s="194">
        <v>0</v>
      </c>
      <c r="R162" s="194">
        <f t="shared" si="2"/>
        <v>0</v>
      </c>
      <c r="S162" s="194">
        <v>0</v>
      </c>
      <c r="T162" s="195">
        <f t="shared" si="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184</v>
      </c>
      <c r="AT162" s="196" t="s">
        <v>140</v>
      </c>
      <c r="AU162" s="196" t="s">
        <v>87</v>
      </c>
      <c r="AY162" s="14" t="s">
        <v>137</v>
      </c>
      <c r="BE162" s="197">
        <f t="shared" si="4"/>
        <v>0</v>
      </c>
      <c r="BF162" s="197">
        <f t="shared" si="5"/>
        <v>0</v>
      </c>
      <c r="BG162" s="197">
        <f t="shared" si="6"/>
        <v>0</v>
      </c>
      <c r="BH162" s="197">
        <f t="shared" si="7"/>
        <v>0</v>
      </c>
      <c r="BI162" s="197">
        <f t="shared" si="8"/>
        <v>0</v>
      </c>
      <c r="BJ162" s="14" t="s">
        <v>85</v>
      </c>
      <c r="BK162" s="197">
        <f t="shared" si="9"/>
        <v>0</v>
      </c>
      <c r="BL162" s="14" t="s">
        <v>184</v>
      </c>
      <c r="BM162" s="196" t="s">
        <v>631</v>
      </c>
    </row>
    <row r="163" spans="1:65" s="2" customFormat="1" ht="24.15" customHeight="1">
      <c r="A163" s="31"/>
      <c r="B163" s="32"/>
      <c r="C163" s="198" t="s">
        <v>427</v>
      </c>
      <c r="D163" s="198" t="s">
        <v>187</v>
      </c>
      <c r="E163" s="199" t="s">
        <v>632</v>
      </c>
      <c r="F163" s="200" t="s">
        <v>633</v>
      </c>
      <c r="G163" s="201" t="s">
        <v>143</v>
      </c>
      <c r="H163" s="202">
        <v>1</v>
      </c>
      <c r="I163" s="203"/>
      <c r="J163" s="204">
        <f t="shared" si="0"/>
        <v>0</v>
      </c>
      <c r="K163" s="205"/>
      <c r="L163" s="206"/>
      <c r="M163" s="207" t="s">
        <v>1</v>
      </c>
      <c r="N163" s="208" t="s">
        <v>42</v>
      </c>
      <c r="O163" s="68"/>
      <c r="P163" s="194">
        <f t="shared" si="1"/>
        <v>0</v>
      </c>
      <c r="Q163" s="194">
        <v>1.2099999999999999E-3</v>
      </c>
      <c r="R163" s="194">
        <f t="shared" si="2"/>
        <v>1.2099999999999999E-3</v>
      </c>
      <c r="S163" s="194">
        <v>0</v>
      </c>
      <c r="T163" s="195">
        <f t="shared" si="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6" t="s">
        <v>190</v>
      </c>
      <c r="AT163" s="196" t="s">
        <v>187</v>
      </c>
      <c r="AU163" s="196" t="s">
        <v>87</v>
      </c>
      <c r="AY163" s="14" t="s">
        <v>137</v>
      </c>
      <c r="BE163" s="197">
        <f t="shared" si="4"/>
        <v>0</v>
      </c>
      <c r="BF163" s="197">
        <f t="shared" si="5"/>
        <v>0</v>
      </c>
      <c r="BG163" s="197">
        <f t="shared" si="6"/>
        <v>0</v>
      </c>
      <c r="BH163" s="197">
        <f t="shared" si="7"/>
        <v>0</v>
      </c>
      <c r="BI163" s="197">
        <f t="shared" si="8"/>
        <v>0</v>
      </c>
      <c r="BJ163" s="14" t="s">
        <v>85</v>
      </c>
      <c r="BK163" s="197">
        <f t="shared" si="9"/>
        <v>0</v>
      </c>
      <c r="BL163" s="14" t="s">
        <v>184</v>
      </c>
      <c r="BM163" s="196" t="s">
        <v>634</v>
      </c>
    </row>
    <row r="164" spans="1:65" s="2" customFormat="1" ht="24.15" customHeight="1">
      <c r="A164" s="31"/>
      <c r="B164" s="32"/>
      <c r="C164" s="184" t="s">
        <v>458</v>
      </c>
      <c r="D164" s="184" t="s">
        <v>140</v>
      </c>
      <c r="E164" s="185" t="s">
        <v>635</v>
      </c>
      <c r="F164" s="186" t="s">
        <v>636</v>
      </c>
      <c r="G164" s="187" t="s">
        <v>143</v>
      </c>
      <c r="H164" s="188">
        <v>12</v>
      </c>
      <c r="I164" s="189"/>
      <c r="J164" s="190">
        <f t="shared" si="0"/>
        <v>0</v>
      </c>
      <c r="K164" s="191"/>
      <c r="L164" s="36"/>
      <c r="M164" s="192" t="s">
        <v>1</v>
      </c>
      <c r="N164" s="193" t="s">
        <v>42</v>
      </c>
      <c r="O164" s="68"/>
      <c r="P164" s="194">
        <f t="shared" si="1"/>
        <v>0</v>
      </c>
      <c r="Q164" s="194">
        <v>0</v>
      </c>
      <c r="R164" s="194">
        <f t="shared" si="2"/>
        <v>0</v>
      </c>
      <c r="S164" s="194">
        <v>0</v>
      </c>
      <c r="T164" s="195">
        <f t="shared" si="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184</v>
      </c>
      <c r="AT164" s="196" t="s">
        <v>140</v>
      </c>
      <c r="AU164" s="196" t="s">
        <v>87</v>
      </c>
      <c r="AY164" s="14" t="s">
        <v>137</v>
      </c>
      <c r="BE164" s="197">
        <f t="shared" si="4"/>
        <v>0</v>
      </c>
      <c r="BF164" s="197">
        <f t="shared" si="5"/>
        <v>0</v>
      </c>
      <c r="BG164" s="197">
        <f t="shared" si="6"/>
        <v>0</v>
      </c>
      <c r="BH164" s="197">
        <f t="shared" si="7"/>
        <v>0</v>
      </c>
      <c r="BI164" s="197">
        <f t="shared" si="8"/>
        <v>0</v>
      </c>
      <c r="BJ164" s="14" t="s">
        <v>85</v>
      </c>
      <c r="BK164" s="197">
        <f t="shared" si="9"/>
        <v>0</v>
      </c>
      <c r="BL164" s="14" t="s">
        <v>184</v>
      </c>
      <c r="BM164" s="196" t="s">
        <v>637</v>
      </c>
    </row>
    <row r="165" spans="1:65" s="2" customFormat="1" ht="33" customHeight="1">
      <c r="A165" s="31"/>
      <c r="B165" s="32"/>
      <c r="C165" s="198" t="s">
        <v>216</v>
      </c>
      <c r="D165" s="198" t="s">
        <v>187</v>
      </c>
      <c r="E165" s="199" t="s">
        <v>370</v>
      </c>
      <c r="F165" s="200" t="s">
        <v>638</v>
      </c>
      <c r="G165" s="201" t="s">
        <v>143</v>
      </c>
      <c r="H165" s="202">
        <v>12</v>
      </c>
      <c r="I165" s="203"/>
      <c r="J165" s="204">
        <f t="shared" si="0"/>
        <v>0</v>
      </c>
      <c r="K165" s="205"/>
      <c r="L165" s="206"/>
      <c r="M165" s="207" t="s">
        <v>1</v>
      </c>
      <c r="N165" s="208" t="s">
        <v>42</v>
      </c>
      <c r="O165" s="68"/>
      <c r="P165" s="194">
        <f t="shared" si="1"/>
        <v>0</v>
      </c>
      <c r="Q165" s="194">
        <v>0</v>
      </c>
      <c r="R165" s="194">
        <f t="shared" si="2"/>
        <v>0</v>
      </c>
      <c r="S165" s="194">
        <v>0</v>
      </c>
      <c r="T165" s="195">
        <f t="shared" si="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6" t="s">
        <v>190</v>
      </c>
      <c r="AT165" s="196" t="s">
        <v>187</v>
      </c>
      <c r="AU165" s="196" t="s">
        <v>87</v>
      </c>
      <c r="AY165" s="14" t="s">
        <v>137</v>
      </c>
      <c r="BE165" s="197">
        <f t="shared" si="4"/>
        <v>0</v>
      </c>
      <c r="BF165" s="197">
        <f t="shared" si="5"/>
        <v>0</v>
      </c>
      <c r="BG165" s="197">
        <f t="shared" si="6"/>
        <v>0</v>
      </c>
      <c r="BH165" s="197">
        <f t="shared" si="7"/>
        <v>0</v>
      </c>
      <c r="BI165" s="197">
        <f t="shared" si="8"/>
        <v>0</v>
      </c>
      <c r="BJ165" s="14" t="s">
        <v>85</v>
      </c>
      <c r="BK165" s="197">
        <f t="shared" si="9"/>
        <v>0</v>
      </c>
      <c r="BL165" s="14" t="s">
        <v>184</v>
      </c>
      <c r="BM165" s="196" t="s">
        <v>639</v>
      </c>
    </row>
    <row r="166" spans="1:65" s="2" customFormat="1" ht="33" customHeight="1">
      <c r="A166" s="31"/>
      <c r="B166" s="32"/>
      <c r="C166" s="184" t="s">
        <v>224</v>
      </c>
      <c r="D166" s="184" t="s">
        <v>140</v>
      </c>
      <c r="E166" s="185" t="s">
        <v>534</v>
      </c>
      <c r="F166" s="186" t="s">
        <v>535</v>
      </c>
      <c r="G166" s="187" t="s">
        <v>143</v>
      </c>
      <c r="H166" s="188">
        <v>2</v>
      </c>
      <c r="I166" s="189"/>
      <c r="J166" s="190">
        <f t="shared" si="0"/>
        <v>0</v>
      </c>
      <c r="K166" s="191"/>
      <c r="L166" s="36"/>
      <c r="M166" s="192" t="s">
        <v>1</v>
      </c>
      <c r="N166" s="193" t="s">
        <v>42</v>
      </c>
      <c r="O166" s="68"/>
      <c r="P166" s="194">
        <f t="shared" si="1"/>
        <v>0</v>
      </c>
      <c r="Q166" s="194">
        <v>0</v>
      </c>
      <c r="R166" s="194">
        <f t="shared" si="2"/>
        <v>0</v>
      </c>
      <c r="S166" s="194">
        <v>0</v>
      </c>
      <c r="T166" s="195">
        <f t="shared" si="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6" t="s">
        <v>184</v>
      </c>
      <c r="AT166" s="196" t="s">
        <v>140</v>
      </c>
      <c r="AU166" s="196" t="s">
        <v>87</v>
      </c>
      <c r="AY166" s="14" t="s">
        <v>137</v>
      </c>
      <c r="BE166" s="197">
        <f t="shared" si="4"/>
        <v>0</v>
      </c>
      <c r="BF166" s="197">
        <f t="shared" si="5"/>
        <v>0</v>
      </c>
      <c r="BG166" s="197">
        <f t="shared" si="6"/>
        <v>0</v>
      </c>
      <c r="BH166" s="197">
        <f t="shared" si="7"/>
        <v>0</v>
      </c>
      <c r="BI166" s="197">
        <f t="shared" si="8"/>
        <v>0</v>
      </c>
      <c r="BJ166" s="14" t="s">
        <v>85</v>
      </c>
      <c r="BK166" s="197">
        <f t="shared" si="9"/>
        <v>0</v>
      </c>
      <c r="BL166" s="14" t="s">
        <v>184</v>
      </c>
      <c r="BM166" s="196" t="s">
        <v>640</v>
      </c>
    </row>
    <row r="167" spans="1:65" s="2" customFormat="1" ht="33" customHeight="1">
      <c r="A167" s="31"/>
      <c r="B167" s="32"/>
      <c r="C167" s="198" t="s">
        <v>220</v>
      </c>
      <c r="D167" s="198" t="s">
        <v>187</v>
      </c>
      <c r="E167" s="199" t="s">
        <v>537</v>
      </c>
      <c r="F167" s="200" t="s">
        <v>538</v>
      </c>
      <c r="G167" s="201" t="s">
        <v>143</v>
      </c>
      <c r="H167" s="202">
        <v>2</v>
      </c>
      <c r="I167" s="203"/>
      <c r="J167" s="204">
        <f t="shared" si="0"/>
        <v>0</v>
      </c>
      <c r="K167" s="205"/>
      <c r="L167" s="206"/>
      <c r="M167" s="207" t="s">
        <v>1</v>
      </c>
      <c r="N167" s="208" t="s">
        <v>42</v>
      </c>
      <c r="O167" s="68"/>
      <c r="P167" s="194">
        <f t="shared" si="1"/>
        <v>0</v>
      </c>
      <c r="Q167" s="194">
        <v>0</v>
      </c>
      <c r="R167" s="194">
        <f t="shared" si="2"/>
        <v>0</v>
      </c>
      <c r="S167" s="194">
        <v>0</v>
      </c>
      <c r="T167" s="195">
        <f t="shared" si="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6" t="s">
        <v>190</v>
      </c>
      <c r="AT167" s="196" t="s">
        <v>187</v>
      </c>
      <c r="AU167" s="196" t="s">
        <v>87</v>
      </c>
      <c r="AY167" s="14" t="s">
        <v>137</v>
      </c>
      <c r="BE167" s="197">
        <f t="shared" si="4"/>
        <v>0</v>
      </c>
      <c r="BF167" s="197">
        <f t="shared" si="5"/>
        <v>0</v>
      </c>
      <c r="BG167" s="197">
        <f t="shared" si="6"/>
        <v>0</v>
      </c>
      <c r="BH167" s="197">
        <f t="shared" si="7"/>
        <v>0</v>
      </c>
      <c r="BI167" s="197">
        <f t="shared" si="8"/>
        <v>0</v>
      </c>
      <c r="BJ167" s="14" t="s">
        <v>85</v>
      </c>
      <c r="BK167" s="197">
        <f t="shared" si="9"/>
        <v>0</v>
      </c>
      <c r="BL167" s="14" t="s">
        <v>184</v>
      </c>
      <c r="BM167" s="196" t="s">
        <v>641</v>
      </c>
    </row>
    <row r="168" spans="1:65" s="2" customFormat="1" ht="16.5" customHeight="1">
      <c r="A168" s="31"/>
      <c r="B168" s="32"/>
      <c r="C168" s="184" t="s">
        <v>8</v>
      </c>
      <c r="D168" s="184" t="s">
        <v>140</v>
      </c>
      <c r="E168" s="185" t="s">
        <v>642</v>
      </c>
      <c r="F168" s="186" t="s">
        <v>643</v>
      </c>
      <c r="G168" s="187" t="s">
        <v>143</v>
      </c>
      <c r="H168" s="188">
        <v>4</v>
      </c>
      <c r="I168" s="189"/>
      <c r="J168" s="190">
        <f t="shared" si="0"/>
        <v>0</v>
      </c>
      <c r="K168" s="191"/>
      <c r="L168" s="36"/>
      <c r="M168" s="192" t="s">
        <v>1</v>
      </c>
      <c r="N168" s="193" t="s">
        <v>42</v>
      </c>
      <c r="O168" s="68"/>
      <c r="P168" s="194">
        <f t="shared" si="1"/>
        <v>0</v>
      </c>
      <c r="Q168" s="194">
        <v>0</v>
      </c>
      <c r="R168" s="194">
        <f t="shared" si="2"/>
        <v>0</v>
      </c>
      <c r="S168" s="194">
        <v>0</v>
      </c>
      <c r="T168" s="195">
        <f t="shared" si="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6" t="s">
        <v>184</v>
      </c>
      <c r="AT168" s="196" t="s">
        <v>140</v>
      </c>
      <c r="AU168" s="196" t="s">
        <v>87</v>
      </c>
      <c r="AY168" s="14" t="s">
        <v>137</v>
      </c>
      <c r="BE168" s="197">
        <f t="shared" si="4"/>
        <v>0</v>
      </c>
      <c r="BF168" s="197">
        <f t="shared" si="5"/>
        <v>0</v>
      </c>
      <c r="BG168" s="197">
        <f t="shared" si="6"/>
        <v>0</v>
      </c>
      <c r="BH168" s="197">
        <f t="shared" si="7"/>
        <v>0</v>
      </c>
      <c r="BI168" s="197">
        <f t="shared" si="8"/>
        <v>0</v>
      </c>
      <c r="BJ168" s="14" t="s">
        <v>85</v>
      </c>
      <c r="BK168" s="197">
        <f t="shared" si="9"/>
        <v>0</v>
      </c>
      <c r="BL168" s="14" t="s">
        <v>184</v>
      </c>
      <c r="BM168" s="196" t="s">
        <v>644</v>
      </c>
    </row>
    <row r="169" spans="1:65" s="2" customFormat="1" ht="33" customHeight="1">
      <c r="A169" s="31"/>
      <c r="B169" s="32"/>
      <c r="C169" s="198" t="s">
        <v>184</v>
      </c>
      <c r="D169" s="198" t="s">
        <v>187</v>
      </c>
      <c r="E169" s="199" t="s">
        <v>645</v>
      </c>
      <c r="F169" s="200" t="s">
        <v>646</v>
      </c>
      <c r="G169" s="201" t="s">
        <v>143</v>
      </c>
      <c r="H169" s="202">
        <v>3</v>
      </c>
      <c r="I169" s="203"/>
      <c r="J169" s="204">
        <f t="shared" si="0"/>
        <v>0</v>
      </c>
      <c r="K169" s="205"/>
      <c r="L169" s="206"/>
      <c r="M169" s="207" t="s">
        <v>1</v>
      </c>
      <c r="N169" s="208" t="s">
        <v>42</v>
      </c>
      <c r="O169" s="68"/>
      <c r="P169" s="194">
        <f t="shared" si="1"/>
        <v>0</v>
      </c>
      <c r="Q169" s="194">
        <v>0</v>
      </c>
      <c r="R169" s="194">
        <f t="shared" si="2"/>
        <v>0</v>
      </c>
      <c r="S169" s="194">
        <v>0</v>
      </c>
      <c r="T169" s="195">
        <f t="shared" si="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6" t="s">
        <v>190</v>
      </c>
      <c r="AT169" s="196" t="s">
        <v>187</v>
      </c>
      <c r="AU169" s="196" t="s">
        <v>87</v>
      </c>
      <c r="AY169" s="14" t="s">
        <v>137</v>
      </c>
      <c r="BE169" s="197">
        <f t="shared" si="4"/>
        <v>0</v>
      </c>
      <c r="BF169" s="197">
        <f t="shared" si="5"/>
        <v>0</v>
      </c>
      <c r="BG169" s="197">
        <f t="shared" si="6"/>
        <v>0</v>
      </c>
      <c r="BH169" s="197">
        <f t="shared" si="7"/>
        <v>0</v>
      </c>
      <c r="BI169" s="197">
        <f t="shared" si="8"/>
        <v>0</v>
      </c>
      <c r="BJ169" s="14" t="s">
        <v>85</v>
      </c>
      <c r="BK169" s="197">
        <f t="shared" si="9"/>
        <v>0</v>
      </c>
      <c r="BL169" s="14" t="s">
        <v>184</v>
      </c>
      <c r="BM169" s="196" t="s">
        <v>647</v>
      </c>
    </row>
    <row r="170" spans="1:65" s="2" customFormat="1" ht="33" customHeight="1">
      <c r="A170" s="31"/>
      <c r="B170" s="32"/>
      <c r="C170" s="198" t="s">
        <v>248</v>
      </c>
      <c r="D170" s="198" t="s">
        <v>187</v>
      </c>
      <c r="E170" s="199" t="s">
        <v>648</v>
      </c>
      <c r="F170" s="200" t="s">
        <v>649</v>
      </c>
      <c r="G170" s="201" t="s">
        <v>143</v>
      </c>
      <c r="H170" s="202">
        <v>1</v>
      </c>
      <c r="I170" s="203"/>
      <c r="J170" s="204">
        <f t="shared" si="0"/>
        <v>0</v>
      </c>
      <c r="K170" s="205"/>
      <c r="L170" s="206"/>
      <c r="M170" s="207" t="s">
        <v>1</v>
      </c>
      <c r="N170" s="208" t="s">
        <v>42</v>
      </c>
      <c r="O170" s="68"/>
      <c r="P170" s="194">
        <f t="shared" si="1"/>
        <v>0</v>
      </c>
      <c r="Q170" s="194">
        <v>0</v>
      </c>
      <c r="R170" s="194">
        <f t="shared" si="2"/>
        <v>0</v>
      </c>
      <c r="S170" s="194">
        <v>0</v>
      </c>
      <c r="T170" s="195">
        <f t="shared" si="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6" t="s">
        <v>190</v>
      </c>
      <c r="AT170" s="196" t="s">
        <v>187</v>
      </c>
      <c r="AU170" s="196" t="s">
        <v>87</v>
      </c>
      <c r="AY170" s="14" t="s">
        <v>137</v>
      </c>
      <c r="BE170" s="197">
        <f t="shared" si="4"/>
        <v>0</v>
      </c>
      <c r="BF170" s="197">
        <f t="shared" si="5"/>
        <v>0</v>
      </c>
      <c r="BG170" s="197">
        <f t="shared" si="6"/>
        <v>0</v>
      </c>
      <c r="BH170" s="197">
        <f t="shared" si="7"/>
        <v>0</v>
      </c>
      <c r="BI170" s="197">
        <f t="shared" si="8"/>
        <v>0</v>
      </c>
      <c r="BJ170" s="14" t="s">
        <v>85</v>
      </c>
      <c r="BK170" s="197">
        <f t="shared" si="9"/>
        <v>0</v>
      </c>
      <c r="BL170" s="14" t="s">
        <v>184</v>
      </c>
      <c r="BM170" s="196" t="s">
        <v>650</v>
      </c>
    </row>
    <row r="171" spans="1:65" s="2" customFormat="1" ht="16.5" customHeight="1">
      <c r="A171" s="31"/>
      <c r="B171" s="32"/>
      <c r="C171" s="184" t="s">
        <v>651</v>
      </c>
      <c r="D171" s="184" t="s">
        <v>140</v>
      </c>
      <c r="E171" s="185" t="s">
        <v>652</v>
      </c>
      <c r="F171" s="186" t="s">
        <v>653</v>
      </c>
      <c r="G171" s="187" t="s">
        <v>143</v>
      </c>
      <c r="H171" s="188">
        <v>1</v>
      </c>
      <c r="I171" s="189"/>
      <c r="J171" s="190">
        <f t="shared" si="0"/>
        <v>0</v>
      </c>
      <c r="K171" s="191"/>
      <c r="L171" s="36"/>
      <c r="M171" s="192" t="s">
        <v>1</v>
      </c>
      <c r="N171" s="193" t="s">
        <v>42</v>
      </c>
      <c r="O171" s="68"/>
      <c r="P171" s="194">
        <f t="shared" si="1"/>
        <v>0</v>
      </c>
      <c r="Q171" s="194">
        <v>0</v>
      </c>
      <c r="R171" s="194">
        <f t="shared" si="2"/>
        <v>0</v>
      </c>
      <c r="S171" s="194">
        <v>0</v>
      </c>
      <c r="T171" s="195">
        <f t="shared" si="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6" t="s">
        <v>184</v>
      </c>
      <c r="AT171" s="196" t="s">
        <v>140</v>
      </c>
      <c r="AU171" s="196" t="s">
        <v>87</v>
      </c>
      <c r="AY171" s="14" t="s">
        <v>137</v>
      </c>
      <c r="BE171" s="197">
        <f t="shared" si="4"/>
        <v>0</v>
      </c>
      <c r="BF171" s="197">
        <f t="shared" si="5"/>
        <v>0</v>
      </c>
      <c r="BG171" s="197">
        <f t="shared" si="6"/>
        <v>0</v>
      </c>
      <c r="BH171" s="197">
        <f t="shared" si="7"/>
        <v>0</v>
      </c>
      <c r="BI171" s="197">
        <f t="shared" si="8"/>
        <v>0</v>
      </c>
      <c r="BJ171" s="14" t="s">
        <v>85</v>
      </c>
      <c r="BK171" s="197">
        <f t="shared" si="9"/>
        <v>0</v>
      </c>
      <c r="BL171" s="14" t="s">
        <v>184</v>
      </c>
      <c r="BM171" s="196" t="s">
        <v>654</v>
      </c>
    </row>
    <row r="172" spans="1:65" s="2" customFormat="1" ht="21.75" customHeight="1">
      <c r="A172" s="31"/>
      <c r="B172" s="32"/>
      <c r="C172" s="198" t="s">
        <v>655</v>
      </c>
      <c r="D172" s="198" t="s">
        <v>187</v>
      </c>
      <c r="E172" s="199" t="s">
        <v>656</v>
      </c>
      <c r="F172" s="200" t="s">
        <v>657</v>
      </c>
      <c r="G172" s="201" t="s">
        <v>143</v>
      </c>
      <c r="H172" s="202">
        <v>1</v>
      </c>
      <c r="I172" s="203"/>
      <c r="J172" s="204">
        <f t="shared" si="0"/>
        <v>0</v>
      </c>
      <c r="K172" s="205"/>
      <c r="L172" s="206"/>
      <c r="M172" s="207" t="s">
        <v>1</v>
      </c>
      <c r="N172" s="208" t="s">
        <v>42</v>
      </c>
      <c r="O172" s="68"/>
      <c r="P172" s="194">
        <f t="shared" si="1"/>
        <v>0</v>
      </c>
      <c r="Q172" s="194">
        <v>1E-4</v>
      </c>
      <c r="R172" s="194">
        <f t="shared" si="2"/>
        <v>1E-4</v>
      </c>
      <c r="S172" s="194">
        <v>0</v>
      </c>
      <c r="T172" s="195">
        <f t="shared" si="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6" t="s">
        <v>190</v>
      </c>
      <c r="AT172" s="196" t="s">
        <v>187</v>
      </c>
      <c r="AU172" s="196" t="s">
        <v>87</v>
      </c>
      <c r="AY172" s="14" t="s">
        <v>137</v>
      </c>
      <c r="BE172" s="197">
        <f t="shared" si="4"/>
        <v>0</v>
      </c>
      <c r="BF172" s="197">
        <f t="shared" si="5"/>
        <v>0</v>
      </c>
      <c r="BG172" s="197">
        <f t="shared" si="6"/>
        <v>0</v>
      </c>
      <c r="BH172" s="197">
        <f t="shared" si="7"/>
        <v>0</v>
      </c>
      <c r="BI172" s="197">
        <f t="shared" si="8"/>
        <v>0</v>
      </c>
      <c r="BJ172" s="14" t="s">
        <v>85</v>
      </c>
      <c r="BK172" s="197">
        <f t="shared" si="9"/>
        <v>0</v>
      </c>
      <c r="BL172" s="14" t="s">
        <v>184</v>
      </c>
      <c r="BM172" s="196" t="s">
        <v>658</v>
      </c>
    </row>
    <row r="173" spans="1:65" s="2" customFormat="1" ht="24.15" customHeight="1">
      <c r="A173" s="31"/>
      <c r="B173" s="32"/>
      <c r="C173" s="184" t="s">
        <v>7</v>
      </c>
      <c r="D173" s="184" t="s">
        <v>140</v>
      </c>
      <c r="E173" s="185" t="s">
        <v>659</v>
      </c>
      <c r="F173" s="186" t="s">
        <v>660</v>
      </c>
      <c r="G173" s="187" t="s">
        <v>143</v>
      </c>
      <c r="H173" s="188">
        <v>3</v>
      </c>
      <c r="I173" s="189"/>
      <c r="J173" s="190">
        <f t="shared" si="0"/>
        <v>0</v>
      </c>
      <c r="K173" s="191"/>
      <c r="L173" s="36"/>
      <c r="M173" s="192" t="s">
        <v>1</v>
      </c>
      <c r="N173" s="193" t="s">
        <v>42</v>
      </c>
      <c r="O173" s="68"/>
      <c r="P173" s="194">
        <f t="shared" si="1"/>
        <v>0</v>
      </c>
      <c r="Q173" s="194">
        <v>0</v>
      </c>
      <c r="R173" s="194">
        <f t="shared" si="2"/>
        <v>0</v>
      </c>
      <c r="S173" s="194">
        <v>0</v>
      </c>
      <c r="T173" s="195">
        <f t="shared" si="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6" t="s">
        <v>184</v>
      </c>
      <c r="AT173" s="196" t="s">
        <v>140</v>
      </c>
      <c r="AU173" s="196" t="s">
        <v>87</v>
      </c>
      <c r="AY173" s="14" t="s">
        <v>137</v>
      </c>
      <c r="BE173" s="197">
        <f t="shared" si="4"/>
        <v>0</v>
      </c>
      <c r="BF173" s="197">
        <f t="shared" si="5"/>
        <v>0</v>
      </c>
      <c r="BG173" s="197">
        <f t="shared" si="6"/>
        <v>0</v>
      </c>
      <c r="BH173" s="197">
        <f t="shared" si="7"/>
        <v>0</v>
      </c>
      <c r="BI173" s="197">
        <f t="shared" si="8"/>
        <v>0</v>
      </c>
      <c r="BJ173" s="14" t="s">
        <v>85</v>
      </c>
      <c r="BK173" s="197">
        <f t="shared" si="9"/>
        <v>0</v>
      </c>
      <c r="BL173" s="14" t="s">
        <v>184</v>
      </c>
      <c r="BM173" s="196" t="s">
        <v>661</v>
      </c>
    </row>
    <row r="174" spans="1:65" s="2" customFormat="1" ht="24.15" customHeight="1">
      <c r="A174" s="31"/>
      <c r="B174" s="32"/>
      <c r="C174" s="198" t="s">
        <v>264</v>
      </c>
      <c r="D174" s="198" t="s">
        <v>187</v>
      </c>
      <c r="E174" s="199" t="s">
        <v>662</v>
      </c>
      <c r="F174" s="200" t="s">
        <v>663</v>
      </c>
      <c r="G174" s="201" t="s">
        <v>143</v>
      </c>
      <c r="H174" s="202">
        <v>3</v>
      </c>
      <c r="I174" s="203"/>
      <c r="J174" s="204">
        <f t="shared" si="0"/>
        <v>0</v>
      </c>
      <c r="K174" s="205"/>
      <c r="L174" s="206"/>
      <c r="M174" s="207" t="s">
        <v>1</v>
      </c>
      <c r="N174" s="208" t="s">
        <v>42</v>
      </c>
      <c r="O174" s="68"/>
      <c r="P174" s="194">
        <f t="shared" si="1"/>
        <v>0</v>
      </c>
      <c r="Q174" s="194">
        <v>1E-4</v>
      </c>
      <c r="R174" s="194">
        <f t="shared" si="2"/>
        <v>3.0000000000000003E-4</v>
      </c>
      <c r="S174" s="194">
        <v>0</v>
      </c>
      <c r="T174" s="195">
        <f t="shared" si="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6" t="s">
        <v>190</v>
      </c>
      <c r="AT174" s="196" t="s">
        <v>187</v>
      </c>
      <c r="AU174" s="196" t="s">
        <v>87</v>
      </c>
      <c r="AY174" s="14" t="s">
        <v>137</v>
      </c>
      <c r="BE174" s="197">
        <f t="shared" si="4"/>
        <v>0</v>
      </c>
      <c r="BF174" s="197">
        <f t="shared" si="5"/>
        <v>0</v>
      </c>
      <c r="BG174" s="197">
        <f t="shared" si="6"/>
        <v>0</v>
      </c>
      <c r="BH174" s="197">
        <f t="shared" si="7"/>
        <v>0</v>
      </c>
      <c r="BI174" s="197">
        <f t="shared" si="8"/>
        <v>0</v>
      </c>
      <c r="BJ174" s="14" t="s">
        <v>85</v>
      </c>
      <c r="BK174" s="197">
        <f t="shared" si="9"/>
        <v>0</v>
      </c>
      <c r="BL174" s="14" t="s">
        <v>184</v>
      </c>
      <c r="BM174" s="196" t="s">
        <v>664</v>
      </c>
    </row>
    <row r="175" spans="1:65" s="2" customFormat="1" ht="16.5" customHeight="1">
      <c r="A175" s="31"/>
      <c r="B175" s="32"/>
      <c r="C175" s="184" t="s">
        <v>323</v>
      </c>
      <c r="D175" s="184" t="s">
        <v>140</v>
      </c>
      <c r="E175" s="185" t="s">
        <v>347</v>
      </c>
      <c r="F175" s="186" t="s">
        <v>348</v>
      </c>
      <c r="G175" s="187" t="s">
        <v>143</v>
      </c>
      <c r="H175" s="188">
        <v>6</v>
      </c>
      <c r="I175" s="189"/>
      <c r="J175" s="190">
        <f t="shared" si="0"/>
        <v>0</v>
      </c>
      <c r="K175" s="191"/>
      <c r="L175" s="36"/>
      <c r="M175" s="192" t="s">
        <v>1</v>
      </c>
      <c r="N175" s="193" t="s">
        <v>42</v>
      </c>
      <c r="O175" s="68"/>
      <c r="P175" s="194">
        <f t="shared" si="1"/>
        <v>0</v>
      </c>
      <c r="Q175" s="194">
        <v>0</v>
      </c>
      <c r="R175" s="194">
        <f t="shared" si="2"/>
        <v>0</v>
      </c>
      <c r="S175" s="194">
        <v>0</v>
      </c>
      <c r="T175" s="195">
        <f t="shared" si="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6" t="s">
        <v>184</v>
      </c>
      <c r="AT175" s="196" t="s">
        <v>140</v>
      </c>
      <c r="AU175" s="196" t="s">
        <v>87</v>
      </c>
      <c r="AY175" s="14" t="s">
        <v>137</v>
      </c>
      <c r="BE175" s="197">
        <f t="shared" si="4"/>
        <v>0</v>
      </c>
      <c r="BF175" s="197">
        <f t="shared" si="5"/>
        <v>0</v>
      </c>
      <c r="BG175" s="197">
        <f t="shared" si="6"/>
        <v>0</v>
      </c>
      <c r="BH175" s="197">
        <f t="shared" si="7"/>
        <v>0</v>
      </c>
      <c r="BI175" s="197">
        <f t="shared" si="8"/>
        <v>0</v>
      </c>
      <c r="BJ175" s="14" t="s">
        <v>85</v>
      </c>
      <c r="BK175" s="197">
        <f t="shared" si="9"/>
        <v>0</v>
      </c>
      <c r="BL175" s="14" t="s">
        <v>184</v>
      </c>
      <c r="BM175" s="196" t="s">
        <v>665</v>
      </c>
    </row>
    <row r="176" spans="1:65" s="2" customFormat="1" ht="33" customHeight="1">
      <c r="A176" s="31"/>
      <c r="B176" s="32"/>
      <c r="C176" s="198" t="s">
        <v>327</v>
      </c>
      <c r="D176" s="198" t="s">
        <v>187</v>
      </c>
      <c r="E176" s="199" t="s">
        <v>351</v>
      </c>
      <c r="F176" s="200" t="s">
        <v>352</v>
      </c>
      <c r="G176" s="201" t="s">
        <v>143</v>
      </c>
      <c r="H176" s="202">
        <v>6</v>
      </c>
      <c r="I176" s="203"/>
      <c r="J176" s="204">
        <f t="shared" si="0"/>
        <v>0</v>
      </c>
      <c r="K176" s="205"/>
      <c r="L176" s="206"/>
      <c r="M176" s="207" t="s">
        <v>1</v>
      </c>
      <c r="N176" s="208" t="s">
        <v>42</v>
      </c>
      <c r="O176" s="68"/>
      <c r="P176" s="194">
        <f t="shared" si="1"/>
        <v>0</v>
      </c>
      <c r="Q176" s="194">
        <v>0</v>
      </c>
      <c r="R176" s="194">
        <f t="shared" si="2"/>
        <v>0</v>
      </c>
      <c r="S176" s="194">
        <v>0</v>
      </c>
      <c r="T176" s="195">
        <f t="shared" si="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6" t="s">
        <v>190</v>
      </c>
      <c r="AT176" s="196" t="s">
        <v>187</v>
      </c>
      <c r="AU176" s="196" t="s">
        <v>87</v>
      </c>
      <c r="AY176" s="14" t="s">
        <v>137</v>
      </c>
      <c r="BE176" s="197">
        <f t="shared" si="4"/>
        <v>0</v>
      </c>
      <c r="BF176" s="197">
        <f t="shared" si="5"/>
        <v>0</v>
      </c>
      <c r="BG176" s="197">
        <f t="shared" si="6"/>
        <v>0</v>
      </c>
      <c r="BH176" s="197">
        <f t="shared" si="7"/>
        <v>0</v>
      </c>
      <c r="BI176" s="197">
        <f t="shared" si="8"/>
        <v>0</v>
      </c>
      <c r="BJ176" s="14" t="s">
        <v>85</v>
      </c>
      <c r="BK176" s="197">
        <f t="shared" si="9"/>
        <v>0</v>
      </c>
      <c r="BL176" s="14" t="s">
        <v>184</v>
      </c>
      <c r="BM176" s="196" t="s">
        <v>666</v>
      </c>
    </row>
    <row r="177" spans="1:65" s="2" customFormat="1" ht="16.5" customHeight="1">
      <c r="A177" s="31"/>
      <c r="B177" s="32"/>
      <c r="C177" s="184" t="s">
        <v>346</v>
      </c>
      <c r="D177" s="184" t="s">
        <v>140</v>
      </c>
      <c r="E177" s="185" t="s">
        <v>324</v>
      </c>
      <c r="F177" s="186" t="s">
        <v>340</v>
      </c>
      <c r="G177" s="187" t="s">
        <v>143</v>
      </c>
      <c r="H177" s="188">
        <v>2</v>
      </c>
      <c r="I177" s="189"/>
      <c r="J177" s="190">
        <f t="shared" si="0"/>
        <v>0</v>
      </c>
      <c r="K177" s="191"/>
      <c r="L177" s="36"/>
      <c r="M177" s="192" t="s">
        <v>1</v>
      </c>
      <c r="N177" s="193" t="s">
        <v>42</v>
      </c>
      <c r="O177" s="68"/>
      <c r="P177" s="194">
        <f t="shared" si="1"/>
        <v>0</v>
      </c>
      <c r="Q177" s="194">
        <v>0</v>
      </c>
      <c r="R177" s="194">
        <f t="shared" si="2"/>
        <v>0</v>
      </c>
      <c r="S177" s="194">
        <v>0</v>
      </c>
      <c r="T177" s="195">
        <f t="shared" si="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6" t="s">
        <v>184</v>
      </c>
      <c r="AT177" s="196" t="s">
        <v>140</v>
      </c>
      <c r="AU177" s="196" t="s">
        <v>87</v>
      </c>
      <c r="AY177" s="14" t="s">
        <v>137</v>
      </c>
      <c r="BE177" s="197">
        <f t="shared" si="4"/>
        <v>0</v>
      </c>
      <c r="BF177" s="197">
        <f t="shared" si="5"/>
        <v>0</v>
      </c>
      <c r="BG177" s="197">
        <f t="shared" si="6"/>
        <v>0</v>
      </c>
      <c r="BH177" s="197">
        <f t="shared" si="7"/>
        <v>0</v>
      </c>
      <c r="BI177" s="197">
        <f t="shared" si="8"/>
        <v>0</v>
      </c>
      <c r="BJ177" s="14" t="s">
        <v>85</v>
      </c>
      <c r="BK177" s="197">
        <f t="shared" si="9"/>
        <v>0</v>
      </c>
      <c r="BL177" s="14" t="s">
        <v>184</v>
      </c>
      <c r="BM177" s="196" t="s">
        <v>667</v>
      </c>
    </row>
    <row r="178" spans="1:65" s="2" customFormat="1" ht="24.15" customHeight="1">
      <c r="A178" s="31"/>
      <c r="B178" s="32"/>
      <c r="C178" s="198" t="s">
        <v>350</v>
      </c>
      <c r="D178" s="198" t="s">
        <v>187</v>
      </c>
      <c r="E178" s="199" t="s">
        <v>343</v>
      </c>
      <c r="F178" s="200" t="s">
        <v>344</v>
      </c>
      <c r="G178" s="201" t="s">
        <v>143</v>
      </c>
      <c r="H178" s="202">
        <v>2</v>
      </c>
      <c r="I178" s="203"/>
      <c r="J178" s="204">
        <f t="shared" si="0"/>
        <v>0</v>
      </c>
      <c r="K178" s="205"/>
      <c r="L178" s="206"/>
      <c r="M178" s="207" t="s">
        <v>1</v>
      </c>
      <c r="N178" s="208" t="s">
        <v>42</v>
      </c>
      <c r="O178" s="68"/>
      <c r="P178" s="194">
        <f t="shared" si="1"/>
        <v>0</v>
      </c>
      <c r="Q178" s="194">
        <v>0</v>
      </c>
      <c r="R178" s="194">
        <f t="shared" si="2"/>
        <v>0</v>
      </c>
      <c r="S178" s="194">
        <v>0</v>
      </c>
      <c r="T178" s="195">
        <f t="shared" si="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6" t="s">
        <v>190</v>
      </c>
      <c r="AT178" s="196" t="s">
        <v>187</v>
      </c>
      <c r="AU178" s="196" t="s">
        <v>87</v>
      </c>
      <c r="AY178" s="14" t="s">
        <v>137</v>
      </c>
      <c r="BE178" s="197">
        <f t="shared" si="4"/>
        <v>0</v>
      </c>
      <c r="BF178" s="197">
        <f t="shared" si="5"/>
        <v>0</v>
      </c>
      <c r="BG178" s="197">
        <f t="shared" si="6"/>
        <v>0</v>
      </c>
      <c r="BH178" s="197">
        <f t="shared" si="7"/>
        <v>0</v>
      </c>
      <c r="BI178" s="197">
        <f t="shared" si="8"/>
        <v>0</v>
      </c>
      <c r="BJ178" s="14" t="s">
        <v>85</v>
      </c>
      <c r="BK178" s="197">
        <f t="shared" si="9"/>
        <v>0</v>
      </c>
      <c r="BL178" s="14" t="s">
        <v>184</v>
      </c>
      <c r="BM178" s="196" t="s">
        <v>668</v>
      </c>
    </row>
    <row r="179" spans="1:65" s="2" customFormat="1" ht="16.5" customHeight="1">
      <c r="A179" s="31"/>
      <c r="B179" s="32"/>
      <c r="C179" s="184" t="s">
        <v>515</v>
      </c>
      <c r="D179" s="184" t="s">
        <v>140</v>
      </c>
      <c r="E179" s="185" t="s">
        <v>300</v>
      </c>
      <c r="F179" s="186" t="s">
        <v>301</v>
      </c>
      <c r="G179" s="187" t="s">
        <v>143</v>
      </c>
      <c r="H179" s="188">
        <v>4</v>
      </c>
      <c r="I179" s="189"/>
      <c r="J179" s="190">
        <f t="shared" si="0"/>
        <v>0</v>
      </c>
      <c r="K179" s="191"/>
      <c r="L179" s="36"/>
      <c r="M179" s="192" t="s">
        <v>1</v>
      </c>
      <c r="N179" s="193" t="s">
        <v>42</v>
      </c>
      <c r="O179" s="68"/>
      <c r="P179" s="194">
        <f t="shared" si="1"/>
        <v>0</v>
      </c>
      <c r="Q179" s="194">
        <v>0</v>
      </c>
      <c r="R179" s="194">
        <f t="shared" si="2"/>
        <v>0</v>
      </c>
      <c r="S179" s="194">
        <v>0</v>
      </c>
      <c r="T179" s="195">
        <f t="shared" si="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6" t="s">
        <v>184</v>
      </c>
      <c r="AT179" s="196" t="s">
        <v>140</v>
      </c>
      <c r="AU179" s="196" t="s">
        <v>87</v>
      </c>
      <c r="AY179" s="14" t="s">
        <v>137</v>
      </c>
      <c r="BE179" s="197">
        <f t="shared" si="4"/>
        <v>0</v>
      </c>
      <c r="BF179" s="197">
        <f t="shared" si="5"/>
        <v>0</v>
      </c>
      <c r="BG179" s="197">
        <f t="shared" si="6"/>
        <v>0</v>
      </c>
      <c r="BH179" s="197">
        <f t="shared" si="7"/>
        <v>0</v>
      </c>
      <c r="BI179" s="197">
        <f t="shared" si="8"/>
        <v>0</v>
      </c>
      <c r="BJ179" s="14" t="s">
        <v>85</v>
      </c>
      <c r="BK179" s="197">
        <f t="shared" si="9"/>
        <v>0</v>
      </c>
      <c r="BL179" s="14" t="s">
        <v>184</v>
      </c>
      <c r="BM179" s="196" t="s">
        <v>669</v>
      </c>
    </row>
    <row r="180" spans="1:65" s="2" customFormat="1" ht="24.15" customHeight="1">
      <c r="A180" s="31"/>
      <c r="B180" s="32"/>
      <c r="C180" s="198" t="s">
        <v>670</v>
      </c>
      <c r="D180" s="198" t="s">
        <v>187</v>
      </c>
      <c r="E180" s="199" t="s">
        <v>671</v>
      </c>
      <c r="F180" s="200" t="s">
        <v>305</v>
      </c>
      <c r="G180" s="201" t="s">
        <v>143</v>
      </c>
      <c r="H180" s="202">
        <v>4</v>
      </c>
      <c r="I180" s="203"/>
      <c r="J180" s="204">
        <f t="shared" si="0"/>
        <v>0</v>
      </c>
      <c r="K180" s="205"/>
      <c r="L180" s="206"/>
      <c r="M180" s="207" t="s">
        <v>1</v>
      </c>
      <c r="N180" s="208" t="s">
        <v>42</v>
      </c>
      <c r="O180" s="68"/>
      <c r="P180" s="194">
        <f t="shared" si="1"/>
        <v>0</v>
      </c>
      <c r="Q180" s="194">
        <v>0</v>
      </c>
      <c r="R180" s="194">
        <f t="shared" si="2"/>
        <v>0</v>
      </c>
      <c r="S180" s="194">
        <v>0</v>
      </c>
      <c r="T180" s="195">
        <f t="shared" si="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6" t="s">
        <v>190</v>
      </c>
      <c r="AT180" s="196" t="s">
        <v>187</v>
      </c>
      <c r="AU180" s="196" t="s">
        <v>87</v>
      </c>
      <c r="AY180" s="14" t="s">
        <v>137</v>
      </c>
      <c r="BE180" s="197">
        <f t="shared" si="4"/>
        <v>0</v>
      </c>
      <c r="BF180" s="197">
        <f t="shared" si="5"/>
        <v>0</v>
      </c>
      <c r="BG180" s="197">
        <f t="shared" si="6"/>
        <v>0</v>
      </c>
      <c r="BH180" s="197">
        <f t="shared" si="7"/>
        <v>0</v>
      </c>
      <c r="BI180" s="197">
        <f t="shared" si="8"/>
        <v>0</v>
      </c>
      <c r="BJ180" s="14" t="s">
        <v>85</v>
      </c>
      <c r="BK180" s="197">
        <f t="shared" si="9"/>
        <v>0</v>
      </c>
      <c r="BL180" s="14" t="s">
        <v>184</v>
      </c>
      <c r="BM180" s="196" t="s">
        <v>672</v>
      </c>
    </row>
    <row r="181" spans="1:65" s="2" customFormat="1" ht="16.5" customHeight="1">
      <c r="A181" s="31"/>
      <c r="B181" s="32"/>
      <c r="C181" s="184" t="s">
        <v>673</v>
      </c>
      <c r="D181" s="184" t="s">
        <v>140</v>
      </c>
      <c r="E181" s="185" t="s">
        <v>300</v>
      </c>
      <c r="F181" s="186" t="s">
        <v>301</v>
      </c>
      <c r="G181" s="187" t="s">
        <v>143</v>
      </c>
      <c r="H181" s="188">
        <v>1</v>
      </c>
      <c r="I181" s="189"/>
      <c r="J181" s="190">
        <f t="shared" si="0"/>
        <v>0</v>
      </c>
      <c r="K181" s="191"/>
      <c r="L181" s="36"/>
      <c r="M181" s="192" t="s">
        <v>1</v>
      </c>
      <c r="N181" s="193" t="s">
        <v>42</v>
      </c>
      <c r="O181" s="68"/>
      <c r="P181" s="194">
        <f t="shared" si="1"/>
        <v>0</v>
      </c>
      <c r="Q181" s="194">
        <v>0</v>
      </c>
      <c r="R181" s="194">
        <f t="shared" si="2"/>
        <v>0</v>
      </c>
      <c r="S181" s="194">
        <v>0</v>
      </c>
      <c r="T181" s="195">
        <f t="shared" si="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6" t="s">
        <v>184</v>
      </c>
      <c r="AT181" s="196" t="s">
        <v>140</v>
      </c>
      <c r="AU181" s="196" t="s">
        <v>87</v>
      </c>
      <c r="AY181" s="14" t="s">
        <v>137</v>
      </c>
      <c r="BE181" s="197">
        <f t="shared" si="4"/>
        <v>0</v>
      </c>
      <c r="BF181" s="197">
        <f t="shared" si="5"/>
        <v>0</v>
      </c>
      <c r="BG181" s="197">
        <f t="shared" si="6"/>
        <v>0</v>
      </c>
      <c r="BH181" s="197">
        <f t="shared" si="7"/>
        <v>0</v>
      </c>
      <c r="BI181" s="197">
        <f t="shared" si="8"/>
        <v>0</v>
      </c>
      <c r="BJ181" s="14" t="s">
        <v>85</v>
      </c>
      <c r="BK181" s="197">
        <f t="shared" si="9"/>
        <v>0</v>
      </c>
      <c r="BL181" s="14" t="s">
        <v>184</v>
      </c>
      <c r="BM181" s="196" t="s">
        <v>674</v>
      </c>
    </row>
    <row r="182" spans="1:65" s="2" customFormat="1" ht="24.15" customHeight="1">
      <c r="A182" s="31"/>
      <c r="B182" s="32"/>
      <c r="C182" s="198" t="s">
        <v>417</v>
      </c>
      <c r="D182" s="198" t="s">
        <v>187</v>
      </c>
      <c r="E182" s="199" t="s">
        <v>675</v>
      </c>
      <c r="F182" s="200" t="s">
        <v>676</v>
      </c>
      <c r="G182" s="201" t="s">
        <v>143</v>
      </c>
      <c r="H182" s="202">
        <v>1</v>
      </c>
      <c r="I182" s="203"/>
      <c r="J182" s="204">
        <f t="shared" si="0"/>
        <v>0</v>
      </c>
      <c r="K182" s="205"/>
      <c r="L182" s="206"/>
      <c r="M182" s="207" t="s">
        <v>1</v>
      </c>
      <c r="N182" s="208" t="s">
        <v>42</v>
      </c>
      <c r="O182" s="68"/>
      <c r="P182" s="194">
        <f t="shared" si="1"/>
        <v>0</v>
      </c>
      <c r="Q182" s="194">
        <v>0</v>
      </c>
      <c r="R182" s="194">
        <f t="shared" si="2"/>
        <v>0</v>
      </c>
      <c r="S182" s="194">
        <v>0</v>
      </c>
      <c r="T182" s="195">
        <f t="shared" si="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6" t="s">
        <v>190</v>
      </c>
      <c r="AT182" s="196" t="s">
        <v>187</v>
      </c>
      <c r="AU182" s="196" t="s">
        <v>87</v>
      </c>
      <c r="AY182" s="14" t="s">
        <v>137</v>
      </c>
      <c r="BE182" s="197">
        <f t="shared" si="4"/>
        <v>0</v>
      </c>
      <c r="BF182" s="197">
        <f t="shared" si="5"/>
        <v>0</v>
      </c>
      <c r="BG182" s="197">
        <f t="shared" si="6"/>
        <v>0</v>
      </c>
      <c r="BH182" s="197">
        <f t="shared" si="7"/>
        <v>0</v>
      </c>
      <c r="BI182" s="197">
        <f t="shared" si="8"/>
        <v>0</v>
      </c>
      <c r="BJ182" s="14" t="s">
        <v>85</v>
      </c>
      <c r="BK182" s="197">
        <f t="shared" si="9"/>
        <v>0</v>
      </c>
      <c r="BL182" s="14" t="s">
        <v>184</v>
      </c>
      <c r="BM182" s="196" t="s">
        <v>677</v>
      </c>
    </row>
    <row r="183" spans="1:65" s="2" customFormat="1" ht="16.5" customHeight="1">
      <c r="A183" s="31"/>
      <c r="B183" s="32"/>
      <c r="C183" s="184" t="s">
        <v>435</v>
      </c>
      <c r="D183" s="184" t="s">
        <v>140</v>
      </c>
      <c r="E183" s="185" t="s">
        <v>678</v>
      </c>
      <c r="F183" s="186" t="s">
        <v>679</v>
      </c>
      <c r="G183" s="187" t="s">
        <v>376</v>
      </c>
      <c r="H183" s="188">
        <v>1</v>
      </c>
      <c r="I183" s="189"/>
      <c r="J183" s="190">
        <f t="shared" si="0"/>
        <v>0</v>
      </c>
      <c r="K183" s="191"/>
      <c r="L183" s="36"/>
      <c r="M183" s="192" t="s">
        <v>1</v>
      </c>
      <c r="N183" s="193" t="s">
        <v>42</v>
      </c>
      <c r="O183" s="68"/>
      <c r="P183" s="194">
        <f t="shared" si="1"/>
        <v>0</v>
      </c>
      <c r="Q183" s="194">
        <v>0</v>
      </c>
      <c r="R183" s="194">
        <f t="shared" si="2"/>
        <v>0</v>
      </c>
      <c r="S183" s="194">
        <v>0</v>
      </c>
      <c r="T183" s="195">
        <f t="shared" si="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6" t="s">
        <v>184</v>
      </c>
      <c r="AT183" s="196" t="s">
        <v>140</v>
      </c>
      <c r="AU183" s="196" t="s">
        <v>87</v>
      </c>
      <c r="AY183" s="14" t="s">
        <v>137</v>
      </c>
      <c r="BE183" s="197">
        <f t="shared" si="4"/>
        <v>0</v>
      </c>
      <c r="BF183" s="197">
        <f t="shared" si="5"/>
        <v>0</v>
      </c>
      <c r="BG183" s="197">
        <f t="shared" si="6"/>
        <v>0</v>
      </c>
      <c r="BH183" s="197">
        <f t="shared" si="7"/>
        <v>0</v>
      </c>
      <c r="BI183" s="197">
        <f t="shared" si="8"/>
        <v>0</v>
      </c>
      <c r="BJ183" s="14" t="s">
        <v>85</v>
      </c>
      <c r="BK183" s="197">
        <f t="shared" si="9"/>
        <v>0</v>
      </c>
      <c r="BL183" s="14" t="s">
        <v>184</v>
      </c>
      <c r="BM183" s="196" t="s">
        <v>680</v>
      </c>
    </row>
    <row r="184" spans="1:65" s="2" customFormat="1" ht="16.5" customHeight="1">
      <c r="A184" s="31"/>
      <c r="B184" s="32"/>
      <c r="C184" s="198" t="s">
        <v>397</v>
      </c>
      <c r="D184" s="198" t="s">
        <v>187</v>
      </c>
      <c r="E184" s="199" t="s">
        <v>458</v>
      </c>
      <c r="F184" s="200" t="s">
        <v>681</v>
      </c>
      <c r="G184" s="201" t="s">
        <v>376</v>
      </c>
      <c r="H184" s="202">
        <v>1</v>
      </c>
      <c r="I184" s="203"/>
      <c r="J184" s="204">
        <f t="shared" si="0"/>
        <v>0</v>
      </c>
      <c r="K184" s="205"/>
      <c r="L184" s="206"/>
      <c r="M184" s="207" t="s">
        <v>1</v>
      </c>
      <c r="N184" s="208" t="s">
        <v>42</v>
      </c>
      <c r="O184" s="68"/>
      <c r="P184" s="194">
        <f t="shared" si="1"/>
        <v>0</v>
      </c>
      <c r="Q184" s="194">
        <v>0</v>
      </c>
      <c r="R184" s="194">
        <f t="shared" si="2"/>
        <v>0</v>
      </c>
      <c r="S184" s="194">
        <v>0</v>
      </c>
      <c r="T184" s="195">
        <f t="shared" si="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6" t="s">
        <v>190</v>
      </c>
      <c r="AT184" s="196" t="s">
        <v>187</v>
      </c>
      <c r="AU184" s="196" t="s">
        <v>87</v>
      </c>
      <c r="AY184" s="14" t="s">
        <v>137</v>
      </c>
      <c r="BE184" s="197">
        <f t="shared" si="4"/>
        <v>0</v>
      </c>
      <c r="BF184" s="197">
        <f t="shared" si="5"/>
        <v>0</v>
      </c>
      <c r="BG184" s="197">
        <f t="shared" si="6"/>
        <v>0</v>
      </c>
      <c r="BH184" s="197">
        <f t="shared" si="7"/>
        <v>0</v>
      </c>
      <c r="BI184" s="197">
        <f t="shared" si="8"/>
        <v>0</v>
      </c>
      <c r="BJ184" s="14" t="s">
        <v>85</v>
      </c>
      <c r="BK184" s="197">
        <f t="shared" si="9"/>
        <v>0</v>
      </c>
      <c r="BL184" s="14" t="s">
        <v>184</v>
      </c>
      <c r="BM184" s="196" t="s">
        <v>682</v>
      </c>
    </row>
    <row r="185" spans="1:65" s="2" customFormat="1" ht="21.75" customHeight="1">
      <c r="A185" s="31"/>
      <c r="B185" s="32"/>
      <c r="C185" s="198" t="s">
        <v>393</v>
      </c>
      <c r="D185" s="198" t="s">
        <v>187</v>
      </c>
      <c r="E185" s="199" t="s">
        <v>374</v>
      </c>
      <c r="F185" s="200" t="s">
        <v>375</v>
      </c>
      <c r="G185" s="201" t="s">
        <v>376</v>
      </c>
      <c r="H185" s="202">
        <v>1</v>
      </c>
      <c r="I185" s="203"/>
      <c r="J185" s="204">
        <f t="shared" si="0"/>
        <v>0</v>
      </c>
      <c r="K185" s="205"/>
      <c r="L185" s="206"/>
      <c r="M185" s="207" t="s">
        <v>1</v>
      </c>
      <c r="N185" s="208" t="s">
        <v>42</v>
      </c>
      <c r="O185" s="68"/>
      <c r="P185" s="194">
        <f t="shared" si="1"/>
        <v>0</v>
      </c>
      <c r="Q185" s="194">
        <v>0</v>
      </c>
      <c r="R185" s="194">
        <f t="shared" si="2"/>
        <v>0</v>
      </c>
      <c r="S185" s="194">
        <v>0</v>
      </c>
      <c r="T185" s="195">
        <f t="shared" si="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6" t="s">
        <v>190</v>
      </c>
      <c r="AT185" s="196" t="s">
        <v>187</v>
      </c>
      <c r="AU185" s="196" t="s">
        <v>87</v>
      </c>
      <c r="AY185" s="14" t="s">
        <v>137</v>
      </c>
      <c r="BE185" s="197">
        <f t="shared" si="4"/>
        <v>0</v>
      </c>
      <c r="BF185" s="197">
        <f t="shared" si="5"/>
        <v>0</v>
      </c>
      <c r="BG185" s="197">
        <f t="shared" si="6"/>
        <v>0</v>
      </c>
      <c r="BH185" s="197">
        <f t="shared" si="7"/>
        <v>0</v>
      </c>
      <c r="BI185" s="197">
        <f t="shared" si="8"/>
        <v>0</v>
      </c>
      <c r="BJ185" s="14" t="s">
        <v>85</v>
      </c>
      <c r="BK185" s="197">
        <f t="shared" si="9"/>
        <v>0</v>
      </c>
      <c r="BL185" s="14" t="s">
        <v>184</v>
      </c>
      <c r="BM185" s="196" t="s">
        <v>683</v>
      </c>
    </row>
    <row r="186" spans="1:65" s="2" customFormat="1" ht="24.15" customHeight="1">
      <c r="A186" s="31"/>
      <c r="B186" s="32"/>
      <c r="C186" s="184" t="s">
        <v>373</v>
      </c>
      <c r="D186" s="184" t="s">
        <v>140</v>
      </c>
      <c r="E186" s="185" t="s">
        <v>379</v>
      </c>
      <c r="F186" s="186" t="s">
        <v>380</v>
      </c>
      <c r="G186" s="187" t="s">
        <v>381</v>
      </c>
      <c r="H186" s="209"/>
      <c r="I186" s="189"/>
      <c r="J186" s="190">
        <f t="shared" si="0"/>
        <v>0</v>
      </c>
      <c r="K186" s="191"/>
      <c r="L186" s="36"/>
      <c r="M186" s="192" t="s">
        <v>1</v>
      </c>
      <c r="N186" s="193" t="s">
        <v>42</v>
      </c>
      <c r="O186" s="68"/>
      <c r="P186" s="194">
        <f t="shared" si="1"/>
        <v>0</v>
      </c>
      <c r="Q186" s="194">
        <v>0</v>
      </c>
      <c r="R186" s="194">
        <f t="shared" si="2"/>
        <v>0</v>
      </c>
      <c r="S186" s="194">
        <v>0</v>
      </c>
      <c r="T186" s="195">
        <f t="shared" si="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6" t="s">
        <v>184</v>
      </c>
      <c r="AT186" s="196" t="s">
        <v>140</v>
      </c>
      <c r="AU186" s="196" t="s">
        <v>87</v>
      </c>
      <c r="AY186" s="14" t="s">
        <v>137</v>
      </c>
      <c r="BE186" s="197">
        <f t="shared" si="4"/>
        <v>0</v>
      </c>
      <c r="BF186" s="197">
        <f t="shared" si="5"/>
        <v>0</v>
      </c>
      <c r="BG186" s="197">
        <f t="shared" si="6"/>
        <v>0</v>
      </c>
      <c r="BH186" s="197">
        <f t="shared" si="7"/>
        <v>0</v>
      </c>
      <c r="BI186" s="197">
        <f t="shared" si="8"/>
        <v>0</v>
      </c>
      <c r="BJ186" s="14" t="s">
        <v>85</v>
      </c>
      <c r="BK186" s="197">
        <f t="shared" si="9"/>
        <v>0</v>
      </c>
      <c r="BL186" s="14" t="s">
        <v>184</v>
      </c>
      <c r="BM186" s="196" t="s">
        <v>684</v>
      </c>
    </row>
    <row r="187" spans="1:65" s="12" customFormat="1" ht="22.75" customHeight="1">
      <c r="B187" s="168"/>
      <c r="C187" s="169"/>
      <c r="D187" s="170" t="s">
        <v>76</v>
      </c>
      <c r="E187" s="182" t="s">
        <v>425</v>
      </c>
      <c r="F187" s="182" t="s">
        <v>384</v>
      </c>
      <c r="G187" s="169"/>
      <c r="H187" s="169"/>
      <c r="I187" s="172"/>
      <c r="J187" s="183">
        <f>BK187</f>
        <v>0</v>
      </c>
      <c r="K187" s="169"/>
      <c r="L187" s="174"/>
      <c r="M187" s="175"/>
      <c r="N187" s="176"/>
      <c r="O187" s="176"/>
      <c r="P187" s="177">
        <f>SUM(P188:P197)</f>
        <v>0</v>
      </c>
      <c r="Q187" s="176"/>
      <c r="R187" s="177">
        <f>SUM(R188:R197)</f>
        <v>0</v>
      </c>
      <c r="S187" s="176"/>
      <c r="T187" s="178">
        <f>SUM(T188:T197)</f>
        <v>0</v>
      </c>
      <c r="AR187" s="179" t="s">
        <v>87</v>
      </c>
      <c r="AT187" s="180" t="s">
        <v>76</v>
      </c>
      <c r="AU187" s="180" t="s">
        <v>85</v>
      </c>
      <c r="AY187" s="179" t="s">
        <v>137</v>
      </c>
      <c r="BK187" s="181">
        <f>SUM(BK188:BK197)</f>
        <v>0</v>
      </c>
    </row>
    <row r="188" spans="1:65" s="2" customFormat="1" ht="16.5" customHeight="1">
      <c r="A188" s="31"/>
      <c r="B188" s="32"/>
      <c r="C188" s="184" t="s">
        <v>138</v>
      </c>
      <c r="D188" s="184" t="s">
        <v>140</v>
      </c>
      <c r="E188" s="185" t="s">
        <v>685</v>
      </c>
      <c r="F188" s="186" t="s">
        <v>686</v>
      </c>
      <c r="G188" s="187" t="s">
        <v>161</v>
      </c>
      <c r="H188" s="188">
        <v>100</v>
      </c>
      <c r="I188" s="189"/>
      <c r="J188" s="190">
        <f t="shared" ref="J188:J197" si="10">ROUND(I188*H188,2)</f>
        <v>0</v>
      </c>
      <c r="K188" s="191"/>
      <c r="L188" s="36"/>
      <c r="M188" s="192" t="s">
        <v>1</v>
      </c>
      <c r="N188" s="193" t="s">
        <v>42</v>
      </c>
      <c r="O188" s="68"/>
      <c r="P188" s="194">
        <f t="shared" ref="P188:P197" si="11">O188*H188</f>
        <v>0</v>
      </c>
      <c r="Q188" s="194">
        <v>0</v>
      </c>
      <c r="R188" s="194">
        <f t="shared" ref="R188:R197" si="12">Q188*H188</f>
        <v>0</v>
      </c>
      <c r="S188" s="194">
        <v>0</v>
      </c>
      <c r="T188" s="195">
        <f t="shared" ref="T188:T197" si="13"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6" t="s">
        <v>184</v>
      </c>
      <c r="AT188" s="196" t="s">
        <v>140</v>
      </c>
      <c r="AU188" s="196" t="s">
        <v>87</v>
      </c>
      <c r="AY188" s="14" t="s">
        <v>137</v>
      </c>
      <c r="BE188" s="197">
        <f t="shared" ref="BE188:BE197" si="14">IF(N188="základní",J188,0)</f>
        <v>0</v>
      </c>
      <c r="BF188" s="197">
        <f t="shared" ref="BF188:BF197" si="15">IF(N188="snížená",J188,0)</f>
        <v>0</v>
      </c>
      <c r="BG188" s="197">
        <f t="shared" ref="BG188:BG197" si="16">IF(N188="zákl. přenesená",J188,0)</f>
        <v>0</v>
      </c>
      <c r="BH188" s="197">
        <f t="shared" ref="BH188:BH197" si="17">IF(N188="sníž. přenesená",J188,0)</f>
        <v>0</v>
      </c>
      <c r="BI188" s="197">
        <f t="shared" ref="BI188:BI197" si="18">IF(N188="nulová",J188,0)</f>
        <v>0</v>
      </c>
      <c r="BJ188" s="14" t="s">
        <v>85</v>
      </c>
      <c r="BK188" s="197">
        <f t="shared" ref="BK188:BK197" si="19">ROUND(I188*H188,2)</f>
        <v>0</v>
      </c>
      <c r="BL188" s="14" t="s">
        <v>184</v>
      </c>
      <c r="BM188" s="196" t="s">
        <v>687</v>
      </c>
    </row>
    <row r="189" spans="1:65" s="2" customFormat="1" ht="16.5" customHeight="1">
      <c r="A189" s="31"/>
      <c r="B189" s="32"/>
      <c r="C189" s="198" t="s">
        <v>165</v>
      </c>
      <c r="D189" s="198" t="s">
        <v>187</v>
      </c>
      <c r="E189" s="199" t="s">
        <v>688</v>
      </c>
      <c r="F189" s="200" t="s">
        <v>689</v>
      </c>
      <c r="G189" s="201" t="s">
        <v>161</v>
      </c>
      <c r="H189" s="202">
        <v>100</v>
      </c>
      <c r="I189" s="203"/>
      <c r="J189" s="204">
        <f t="shared" si="10"/>
        <v>0</v>
      </c>
      <c r="K189" s="205"/>
      <c r="L189" s="206"/>
      <c r="M189" s="207" t="s">
        <v>1</v>
      </c>
      <c r="N189" s="208" t="s">
        <v>42</v>
      </c>
      <c r="O189" s="68"/>
      <c r="P189" s="194">
        <f t="shared" si="11"/>
        <v>0</v>
      </c>
      <c r="Q189" s="194">
        <v>0</v>
      </c>
      <c r="R189" s="194">
        <f t="shared" si="12"/>
        <v>0</v>
      </c>
      <c r="S189" s="194">
        <v>0</v>
      </c>
      <c r="T189" s="195">
        <f t="shared" si="1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6" t="s">
        <v>190</v>
      </c>
      <c r="AT189" s="196" t="s">
        <v>187</v>
      </c>
      <c r="AU189" s="196" t="s">
        <v>87</v>
      </c>
      <c r="AY189" s="14" t="s">
        <v>137</v>
      </c>
      <c r="BE189" s="197">
        <f t="shared" si="14"/>
        <v>0</v>
      </c>
      <c r="BF189" s="197">
        <f t="shared" si="15"/>
        <v>0</v>
      </c>
      <c r="BG189" s="197">
        <f t="shared" si="16"/>
        <v>0</v>
      </c>
      <c r="BH189" s="197">
        <f t="shared" si="17"/>
        <v>0</v>
      </c>
      <c r="BI189" s="197">
        <f t="shared" si="18"/>
        <v>0</v>
      </c>
      <c r="BJ189" s="14" t="s">
        <v>85</v>
      </c>
      <c r="BK189" s="197">
        <f t="shared" si="19"/>
        <v>0</v>
      </c>
      <c r="BL189" s="14" t="s">
        <v>184</v>
      </c>
      <c r="BM189" s="196" t="s">
        <v>690</v>
      </c>
    </row>
    <row r="190" spans="1:65" s="2" customFormat="1" ht="24.15" customHeight="1">
      <c r="A190" s="31"/>
      <c r="B190" s="32"/>
      <c r="C190" s="184" t="s">
        <v>87</v>
      </c>
      <c r="D190" s="184" t="s">
        <v>140</v>
      </c>
      <c r="E190" s="185" t="s">
        <v>691</v>
      </c>
      <c r="F190" s="186" t="s">
        <v>692</v>
      </c>
      <c r="G190" s="187" t="s">
        <v>143</v>
      </c>
      <c r="H190" s="188">
        <v>100</v>
      </c>
      <c r="I190" s="189"/>
      <c r="J190" s="190">
        <f t="shared" si="10"/>
        <v>0</v>
      </c>
      <c r="K190" s="191"/>
      <c r="L190" s="36"/>
      <c r="M190" s="192" t="s">
        <v>1</v>
      </c>
      <c r="N190" s="193" t="s">
        <v>42</v>
      </c>
      <c r="O190" s="68"/>
      <c r="P190" s="194">
        <f t="shared" si="11"/>
        <v>0</v>
      </c>
      <c r="Q190" s="194">
        <v>0</v>
      </c>
      <c r="R190" s="194">
        <f t="shared" si="12"/>
        <v>0</v>
      </c>
      <c r="S190" s="194">
        <v>0</v>
      </c>
      <c r="T190" s="195">
        <f t="shared" si="1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6" t="s">
        <v>184</v>
      </c>
      <c r="AT190" s="196" t="s">
        <v>140</v>
      </c>
      <c r="AU190" s="196" t="s">
        <v>87</v>
      </c>
      <c r="AY190" s="14" t="s">
        <v>137</v>
      </c>
      <c r="BE190" s="197">
        <f t="shared" si="14"/>
        <v>0</v>
      </c>
      <c r="BF190" s="197">
        <f t="shared" si="15"/>
        <v>0</v>
      </c>
      <c r="BG190" s="197">
        <f t="shared" si="16"/>
        <v>0</v>
      </c>
      <c r="BH190" s="197">
        <f t="shared" si="17"/>
        <v>0</v>
      </c>
      <c r="BI190" s="197">
        <f t="shared" si="18"/>
        <v>0</v>
      </c>
      <c r="BJ190" s="14" t="s">
        <v>85</v>
      </c>
      <c r="BK190" s="197">
        <f t="shared" si="19"/>
        <v>0</v>
      </c>
      <c r="BL190" s="14" t="s">
        <v>184</v>
      </c>
      <c r="BM190" s="196" t="s">
        <v>693</v>
      </c>
    </row>
    <row r="191" spans="1:65" s="2" customFormat="1" ht="21.75" customHeight="1">
      <c r="A191" s="31"/>
      <c r="B191" s="32"/>
      <c r="C191" s="198" t="s">
        <v>144</v>
      </c>
      <c r="D191" s="198" t="s">
        <v>187</v>
      </c>
      <c r="E191" s="199" t="s">
        <v>694</v>
      </c>
      <c r="F191" s="200" t="s">
        <v>695</v>
      </c>
      <c r="G191" s="201" t="s">
        <v>143</v>
      </c>
      <c r="H191" s="202">
        <v>100</v>
      </c>
      <c r="I191" s="203"/>
      <c r="J191" s="204">
        <f t="shared" si="10"/>
        <v>0</v>
      </c>
      <c r="K191" s="205"/>
      <c r="L191" s="206"/>
      <c r="M191" s="207" t="s">
        <v>1</v>
      </c>
      <c r="N191" s="208" t="s">
        <v>42</v>
      </c>
      <c r="O191" s="68"/>
      <c r="P191" s="194">
        <f t="shared" si="11"/>
        <v>0</v>
      </c>
      <c r="Q191" s="194">
        <v>0</v>
      </c>
      <c r="R191" s="194">
        <f t="shared" si="12"/>
        <v>0</v>
      </c>
      <c r="S191" s="194">
        <v>0</v>
      </c>
      <c r="T191" s="195">
        <f t="shared" si="1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6" t="s">
        <v>190</v>
      </c>
      <c r="AT191" s="196" t="s">
        <v>187</v>
      </c>
      <c r="AU191" s="196" t="s">
        <v>87</v>
      </c>
      <c r="AY191" s="14" t="s">
        <v>137</v>
      </c>
      <c r="BE191" s="197">
        <f t="shared" si="14"/>
        <v>0</v>
      </c>
      <c r="BF191" s="197">
        <f t="shared" si="15"/>
        <v>0</v>
      </c>
      <c r="BG191" s="197">
        <f t="shared" si="16"/>
        <v>0</v>
      </c>
      <c r="BH191" s="197">
        <f t="shared" si="17"/>
        <v>0</v>
      </c>
      <c r="BI191" s="197">
        <f t="shared" si="18"/>
        <v>0</v>
      </c>
      <c r="BJ191" s="14" t="s">
        <v>85</v>
      </c>
      <c r="BK191" s="197">
        <f t="shared" si="19"/>
        <v>0</v>
      </c>
      <c r="BL191" s="14" t="s">
        <v>184</v>
      </c>
      <c r="BM191" s="196" t="s">
        <v>696</v>
      </c>
    </row>
    <row r="192" spans="1:65" s="2" customFormat="1" ht="16.5" customHeight="1">
      <c r="A192" s="31"/>
      <c r="B192" s="32"/>
      <c r="C192" s="184" t="s">
        <v>146</v>
      </c>
      <c r="D192" s="184" t="s">
        <v>140</v>
      </c>
      <c r="E192" s="185" t="s">
        <v>544</v>
      </c>
      <c r="F192" s="186" t="s">
        <v>545</v>
      </c>
      <c r="G192" s="187" t="s">
        <v>161</v>
      </c>
      <c r="H192" s="188">
        <v>120</v>
      </c>
      <c r="I192" s="189"/>
      <c r="J192" s="190">
        <f t="shared" si="10"/>
        <v>0</v>
      </c>
      <c r="K192" s="191"/>
      <c r="L192" s="36"/>
      <c r="M192" s="192" t="s">
        <v>1</v>
      </c>
      <c r="N192" s="193" t="s">
        <v>42</v>
      </c>
      <c r="O192" s="68"/>
      <c r="P192" s="194">
        <f t="shared" si="11"/>
        <v>0</v>
      </c>
      <c r="Q192" s="194">
        <v>0</v>
      </c>
      <c r="R192" s="194">
        <f t="shared" si="12"/>
        <v>0</v>
      </c>
      <c r="S192" s="194">
        <v>0</v>
      </c>
      <c r="T192" s="195">
        <f t="shared" si="1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6" t="s">
        <v>184</v>
      </c>
      <c r="AT192" s="196" t="s">
        <v>140</v>
      </c>
      <c r="AU192" s="196" t="s">
        <v>87</v>
      </c>
      <c r="AY192" s="14" t="s">
        <v>137</v>
      </c>
      <c r="BE192" s="197">
        <f t="shared" si="14"/>
        <v>0</v>
      </c>
      <c r="BF192" s="197">
        <f t="shared" si="15"/>
        <v>0</v>
      </c>
      <c r="BG192" s="197">
        <f t="shared" si="16"/>
        <v>0</v>
      </c>
      <c r="BH192" s="197">
        <f t="shared" si="17"/>
        <v>0</v>
      </c>
      <c r="BI192" s="197">
        <f t="shared" si="18"/>
        <v>0</v>
      </c>
      <c r="BJ192" s="14" t="s">
        <v>85</v>
      </c>
      <c r="BK192" s="197">
        <f t="shared" si="19"/>
        <v>0</v>
      </c>
      <c r="BL192" s="14" t="s">
        <v>184</v>
      </c>
      <c r="BM192" s="196" t="s">
        <v>697</v>
      </c>
    </row>
    <row r="193" spans="1:65" s="2" customFormat="1" ht="16.5" customHeight="1">
      <c r="A193" s="31"/>
      <c r="B193" s="32"/>
      <c r="C193" s="198" t="s">
        <v>569</v>
      </c>
      <c r="D193" s="198" t="s">
        <v>187</v>
      </c>
      <c r="E193" s="199" t="s">
        <v>547</v>
      </c>
      <c r="F193" s="200" t="s">
        <v>548</v>
      </c>
      <c r="G193" s="201" t="s">
        <v>161</v>
      </c>
      <c r="H193" s="202">
        <v>120</v>
      </c>
      <c r="I193" s="203"/>
      <c r="J193" s="204">
        <f t="shared" si="10"/>
        <v>0</v>
      </c>
      <c r="K193" s="205"/>
      <c r="L193" s="206"/>
      <c r="M193" s="207" t="s">
        <v>1</v>
      </c>
      <c r="N193" s="208" t="s">
        <v>42</v>
      </c>
      <c r="O193" s="68"/>
      <c r="P193" s="194">
        <f t="shared" si="11"/>
        <v>0</v>
      </c>
      <c r="Q193" s="194">
        <v>0</v>
      </c>
      <c r="R193" s="194">
        <f t="shared" si="12"/>
        <v>0</v>
      </c>
      <c r="S193" s="194">
        <v>0</v>
      </c>
      <c r="T193" s="195">
        <f t="shared" si="1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6" t="s">
        <v>190</v>
      </c>
      <c r="AT193" s="196" t="s">
        <v>187</v>
      </c>
      <c r="AU193" s="196" t="s">
        <v>87</v>
      </c>
      <c r="AY193" s="14" t="s">
        <v>137</v>
      </c>
      <c r="BE193" s="197">
        <f t="shared" si="14"/>
        <v>0</v>
      </c>
      <c r="BF193" s="197">
        <f t="shared" si="15"/>
        <v>0</v>
      </c>
      <c r="BG193" s="197">
        <f t="shared" si="16"/>
        <v>0</v>
      </c>
      <c r="BH193" s="197">
        <f t="shared" si="17"/>
        <v>0</v>
      </c>
      <c r="BI193" s="197">
        <f t="shared" si="18"/>
        <v>0</v>
      </c>
      <c r="BJ193" s="14" t="s">
        <v>85</v>
      </c>
      <c r="BK193" s="197">
        <f t="shared" si="19"/>
        <v>0</v>
      </c>
      <c r="BL193" s="14" t="s">
        <v>184</v>
      </c>
      <c r="BM193" s="196" t="s">
        <v>698</v>
      </c>
    </row>
    <row r="194" spans="1:65" s="2" customFormat="1" ht="24.15" customHeight="1">
      <c r="A194" s="31"/>
      <c r="B194" s="32"/>
      <c r="C194" s="184" t="s">
        <v>173</v>
      </c>
      <c r="D194" s="184" t="s">
        <v>140</v>
      </c>
      <c r="E194" s="185" t="s">
        <v>550</v>
      </c>
      <c r="F194" s="186" t="s">
        <v>411</v>
      </c>
      <c r="G194" s="187" t="s">
        <v>143</v>
      </c>
      <c r="H194" s="188">
        <v>120</v>
      </c>
      <c r="I194" s="189"/>
      <c r="J194" s="190">
        <f t="shared" si="10"/>
        <v>0</v>
      </c>
      <c r="K194" s="191"/>
      <c r="L194" s="36"/>
      <c r="M194" s="192" t="s">
        <v>1</v>
      </c>
      <c r="N194" s="193" t="s">
        <v>42</v>
      </c>
      <c r="O194" s="68"/>
      <c r="P194" s="194">
        <f t="shared" si="11"/>
        <v>0</v>
      </c>
      <c r="Q194" s="194">
        <v>0</v>
      </c>
      <c r="R194" s="194">
        <f t="shared" si="12"/>
        <v>0</v>
      </c>
      <c r="S194" s="194">
        <v>0</v>
      </c>
      <c r="T194" s="195">
        <f t="shared" si="1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6" t="s">
        <v>184</v>
      </c>
      <c r="AT194" s="196" t="s">
        <v>140</v>
      </c>
      <c r="AU194" s="196" t="s">
        <v>87</v>
      </c>
      <c r="AY194" s="14" t="s">
        <v>137</v>
      </c>
      <c r="BE194" s="197">
        <f t="shared" si="14"/>
        <v>0</v>
      </c>
      <c r="BF194" s="197">
        <f t="shared" si="15"/>
        <v>0</v>
      </c>
      <c r="BG194" s="197">
        <f t="shared" si="16"/>
        <v>0</v>
      </c>
      <c r="BH194" s="197">
        <f t="shared" si="17"/>
        <v>0</v>
      </c>
      <c r="BI194" s="197">
        <f t="shared" si="18"/>
        <v>0</v>
      </c>
      <c r="BJ194" s="14" t="s">
        <v>85</v>
      </c>
      <c r="BK194" s="197">
        <f t="shared" si="19"/>
        <v>0</v>
      </c>
      <c r="BL194" s="14" t="s">
        <v>184</v>
      </c>
      <c r="BM194" s="196" t="s">
        <v>699</v>
      </c>
    </row>
    <row r="195" spans="1:65" s="2" customFormat="1" ht="16.5" customHeight="1">
      <c r="A195" s="31"/>
      <c r="B195" s="32"/>
      <c r="C195" s="198" t="s">
        <v>153</v>
      </c>
      <c r="D195" s="198" t="s">
        <v>187</v>
      </c>
      <c r="E195" s="199" t="s">
        <v>552</v>
      </c>
      <c r="F195" s="200" t="s">
        <v>553</v>
      </c>
      <c r="G195" s="201" t="s">
        <v>143</v>
      </c>
      <c r="H195" s="202">
        <v>120</v>
      </c>
      <c r="I195" s="203"/>
      <c r="J195" s="204">
        <f t="shared" si="10"/>
        <v>0</v>
      </c>
      <c r="K195" s="205"/>
      <c r="L195" s="206"/>
      <c r="M195" s="207" t="s">
        <v>1</v>
      </c>
      <c r="N195" s="208" t="s">
        <v>42</v>
      </c>
      <c r="O195" s="68"/>
      <c r="P195" s="194">
        <f t="shared" si="11"/>
        <v>0</v>
      </c>
      <c r="Q195" s="194">
        <v>0</v>
      </c>
      <c r="R195" s="194">
        <f t="shared" si="12"/>
        <v>0</v>
      </c>
      <c r="S195" s="194">
        <v>0</v>
      </c>
      <c r="T195" s="195">
        <f t="shared" si="1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6" t="s">
        <v>190</v>
      </c>
      <c r="AT195" s="196" t="s">
        <v>187</v>
      </c>
      <c r="AU195" s="196" t="s">
        <v>87</v>
      </c>
      <c r="AY195" s="14" t="s">
        <v>137</v>
      </c>
      <c r="BE195" s="197">
        <f t="shared" si="14"/>
        <v>0</v>
      </c>
      <c r="BF195" s="197">
        <f t="shared" si="15"/>
        <v>0</v>
      </c>
      <c r="BG195" s="197">
        <f t="shared" si="16"/>
        <v>0</v>
      </c>
      <c r="BH195" s="197">
        <f t="shared" si="17"/>
        <v>0</v>
      </c>
      <c r="BI195" s="197">
        <f t="shared" si="18"/>
        <v>0</v>
      </c>
      <c r="BJ195" s="14" t="s">
        <v>85</v>
      </c>
      <c r="BK195" s="197">
        <f t="shared" si="19"/>
        <v>0</v>
      </c>
      <c r="BL195" s="14" t="s">
        <v>184</v>
      </c>
      <c r="BM195" s="196" t="s">
        <v>700</v>
      </c>
    </row>
    <row r="196" spans="1:65" s="2" customFormat="1" ht="24.15" customHeight="1">
      <c r="A196" s="31"/>
      <c r="B196" s="32"/>
      <c r="C196" s="198" t="s">
        <v>374</v>
      </c>
      <c r="D196" s="198" t="s">
        <v>187</v>
      </c>
      <c r="E196" s="199" t="s">
        <v>418</v>
      </c>
      <c r="F196" s="200" t="s">
        <v>419</v>
      </c>
      <c r="G196" s="201" t="s">
        <v>376</v>
      </c>
      <c r="H196" s="202">
        <v>1</v>
      </c>
      <c r="I196" s="203"/>
      <c r="J196" s="204">
        <f t="shared" si="10"/>
        <v>0</v>
      </c>
      <c r="K196" s="205"/>
      <c r="L196" s="206"/>
      <c r="M196" s="207" t="s">
        <v>1</v>
      </c>
      <c r="N196" s="208" t="s">
        <v>42</v>
      </c>
      <c r="O196" s="68"/>
      <c r="P196" s="194">
        <f t="shared" si="11"/>
        <v>0</v>
      </c>
      <c r="Q196" s="194">
        <v>0</v>
      </c>
      <c r="R196" s="194">
        <f t="shared" si="12"/>
        <v>0</v>
      </c>
      <c r="S196" s="194">
        <v>0</v>
      </c>
      <c r="T196" s="195">
        <f t="shared" si="1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6" t="s">
        <v>190</v>
      </c>
      <c r="AT196" s="196" t="s">
        <v>187</v>
      </c>
      <c r="AU196" s="196" t="s">
        <v>87</v>
      </c>
      <c r="AY196" s="14" t="s">
        <v>137</v>
      </c>
      <c r="BE196" s="197">
        <f t="shared" si="14"/>
        <v>0</v>
      </c>
      <c r="BF196" s="197">
        <f t="shared" si="15"/>
        <v>0</v>
      </c>
      <c r="BG196" s="197">
        <f t="shared" si="16"/>
        <v>0</v>
      </c>
      <c r="BH196" s="197">
        <f t="shared" si="17"/>
        <v>0</v>
      </c>
      <c r="BI196" s="197">
        <f t="shared" si="18"/>
        <v>0</v>
      </c>
      <c r="BJ196" s="14" t="s">
        <v>85</v>
      </c>
      <c r="BK196" s="197">
        <f t="shared" si="19"/>
        <v>0</v>
      </c>
      <c r="BL196" s="14" t="s">
        <v>184</v>
      </c>
      <c r="BM196" s="196" t="s">
        <v>701</v>
      </c>
    </row>
    <row r="197" spans="1:65" s="2" customFormat="1" ht="24.15" customHeight="1">
      <c r="A197" s="31"/>
      <c r="B197" s="32"/>
      <c r="C197" s="184" t="s">
        <v>378</v>
      </c>
      <c r="D197" s="184" t="s">
        <v>140</v>
      </c>
      <c r="E197" s="185" t="s">
        <v>422</v>
      </c>
      <c r="F197" s="186" t="s">
        <v>423</v>
      </c>
      <c r="G197" s="187" t="s">
        <v>381</v>
      </c>
      <c r="H197" s="209"/>
      <c r="I197" s="189"/>
      <c r="J197" s="190">
        <f t="shared" si="10"/>
        <v>0</v>
      </c>
      <c r="K197" s="191"/>
      <c r="L197" s="36"/>
      <c r="M197" s="192" t="s">
        <v>1</v>
      </c>
      <c r="N197" s="193" t="s">
        <v>42</v>
      </c>
      <c r="O197" s="68"/>
      <c r="P197" s="194">
        <f t="shared" si="11"/>
        <v>0</v>
      </c>
      <c r="Q197" s="194">
        <v>0</v>
      </c>
      <c r="R197" s="194">
        <f t="shared" si="12"/>
        <v>0</v>
      </c>
      <c r="S197" s="194">
        <v>0</v>
      </c>
      <c r="T197" s="195">
        <f t="shared" si="1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6" t="s">
        <v>184</v>
      </c>
      <c r="AT197" s="196" t="s">
        <v>140</v>
      </c>
      <c r="AU197" s="196" t="s">
        <v>87</v>
      </c>
      <c r="AY197" s="14" t="s">
        <v>137</v>
      </c>
      <c r="BE197" s="197">
        <f t="shared" si="14"/>
        <v>0</v>
      </c>
      <c r="BF197" s="197">
        <f t="shared" si="15"/>
        <v>0</v>
      </c>
      <c r="BG197" s="197">
        <f t="shared" si="16"/>
        <v>0</v>
      </c>
      <c r="BH197" s="197">
        <f t="shared" si="17"/>
        <v>0</v>
      </c>
      <c r="BI197" s="197">
        <f t="shared" si="18"/>
        <v>0</v>
      </c>
      <c r="BJ197" s="14" t="s">
        <v>85</v>
      </c>
      <c r="BK197" s="197">
        <f t="shared" si="19"/>
        <v>0</v>
      </c>
      <c r="BL197" s="14" t="s">
        <v>184</v>
      </c>
      <c r="BM197" s="196" t="s">
        <v>702</v>
      </c>
    </row>
    <row r="198" spans="1:65" s="12" customFormat="1" ht="25.9" customHeight="1">
      <c r="B198" s="168"/>
      <c r="C198" s="169"/>
      <c r="D198" s="170" t="s">
        <v>76</v>
      </c>
      <c r="E198" s="171" t="s">
        <v>463</v>
      </c>
      <c r="F198" s="171" t="s">
        <v>464</v>
      </c>
      <c r="G198" s="169"/>
      <c r="H198" s="169"/>
      <c r="I198" s="172"/>
      <c r="J198" s="173">
        <f>BK198</f>
        <v>0</v>
      </c>
      <c r="K198" s="169"/>
      <c r="L198" s="174"/>
      <c r="M198" s="175"/>
      <c r="N198" s="176"/>
      <c r="O198" s="176"/>
      <c r="P198" s="177">
        <f>SUM(P199:P203)</f>
        <v>0</v>
      </c>
      <c r="Q198" s="176"/>
      <c r="R198" s="177">
        <f>SUM(R199:R203)</f>
        <v>0</v>
      </c>
      <c r="S198" s="176"/>
      <c r="T198" s="178">
        <f>SUM(T199:T203)</f>
        <v>0</v>
      </c>
      <c r="AR198" s="179" t="s">
        <v>165</v>
      </c>
      <c r="AT198" s="180" t="s">
        <v>76</v>
      </c>
      <c r="AU198" s="180" t="s">
        <v>77</v>
      </c>
      <c r="AY198" s="179" t="s">
        <v>137</v>
      </c>
      <c r="BK198" s="181">
        <f>SUM(BK199:BK203)</f>
        <v>0</v>
      </c>
    </row>
    <row r="199" spans="1:65" s="2" customFormat="1" ht="16.5" customHeight="1">
      <c r="A199" s="31"/>
      <c r="B199" s="32"/>
      <c r="C199" s="184" t="s">
        <v>369</v>
      </c>
      <c r="D199" s="184" t="s">
        <v>140</v>
      </c>
      <c r="E199" s="185" t="s">
        <v>466</v>
      </c>
      <c r="F199" s="186" t="s">
        <v>467</v>
      </c>
      <c r="G199" s="187" t="s">
        <v>376</v>
      </c>
      <c r="H199" s="188">
        <v>1</v>
      </c>
      <c r="I199" s="189"/>
      <c r="J199" s="190">
        <f>ROUND(I199*H199,2)</f>
        <v>0</v>
      </c>
      <c r="K199" s="191"/>
      <c r="L199" s="36"/>
      <c r="M199" s="192" t="s">
        <v>1</v>
      </c>
      <c r="N199" s="193" t="s">
        <v>42</v>
      </c>
      <c r="O199" s="68"/>
      <c r="P199" s="194">
        <f>O199*H199</f>
        <v>0</v>
      </c>
      <c r="Q199" s="194">
        <v>0</v>
      </c>
      <c r="R199" s="194">
        <f>Q199*H199</f>
        <v>0</v>
      </c>
      <c r="S199" s="194">
        <v>0</v>
      </c>
      <c r="T199" s="195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6" t="s">
        <v>468</v>
      </c>
      <c r="AT199" s="196" t="s">
        <v>140</v>
      </c>
      <c r="AU199" s="196" t="s">
        <v>85</v>
      </c>
      <c r="AY199" s="14" t="s">
        <v>137</v>
      </c>
      <c r="BE199" s="197">
        <f>IF(N199="základní",J199,0)</f>
        <v>0</v>
      </c>
      <c r="BF199" s="197">
        <f>IF(N199="snížená",J199,0)</f>
        <v>0</v>
      </c>
      <c r="BG199" s="197">
        <f>IF(N199="zákl. přenesená",J199,0)</f>
        <v>0</v>
      </c>
      <c r="BH199" s="197">
        <f>IF(N199="sníž. přenesená",J199,0)</f>
        <v>0</v>
      </c>
      <c r="BI199" s="197">
        <f>IF(N199="nulová",J199,0)</f>
        <v>0</v>
      </c>
      <c r="BJ199" s="14" t="s">
        <v>85</v>
      </c>
      <c r="BK199" s="197">
        <f>ROUND(I199*H199,2)</f>
        <v>0</v>
      </c>
      <c r="BL199" s="14" t="s">
        <v>468</v>
      </c>
      <c r="BM199" s="196" t="s">
        <v>703</v>
      </c>
    </row>
    <row r="200" spans="1:65" s="2" customFormat="1" ht="16.5" customHeight="1">
      <c r="A200" s="31"/>
      <c r="B200" s="32"/>
      <c r="C200" s="184" t="s">
        <v>338</v>
      </c>
      <c r="D200" s="184" t="s">
        <v>140</v>
      </c>
      <c r="E200" s="185" t="s">
        <v>475</v>
      </c>
      <c r="F200" s="186" t="s">
        <v>476</v>
      </c>
      <c r="G200" s="187" t="s">
        <v>460</v>
      </c>
      <c r="H200" s="188">
        <v>8</v>
      </c>
      <c r="I200" s="189"/>
      <c r="J200" s="190">
        <f>ROUND(I200*H200,2)</f>
        <v>0</v>
      </c>
      <c r="K200" s="191"/>
      <c r="L200" s="36"/>
      <c r="M200" s="192" t="s">
        <v>1</v>
      </c>
      <c r="N200" s="193" t="s">
        <v>42</v>
      </c>
      <c r="O200" s="68"/>
      <c r="P200" s="194">
        <f>O200*H200</f>
        <v>0</v>
      </c>
      <c r="Q200" s="194">
        <v>0</v>
      </c>
      <c r="R200" s="194">
        <f>Q200*H200</f>
        <v>0</v>
      </c>
      <c r="S200" s="194">
        <v>0</v>
      </c>
      <c r="T200" s="195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6" t="s">
        <v>468</v>
      </c>
      <c r="AT200" s="196" t="s">
        <v>140</v>
      </c>
      <c r="AU200" s="196" t="s">
        <v>85</v>
      </c>
      <c r="AY200" s="14" t="s">
        <v>137</v>
      </c>
      <c r="BE200" s="197">
        <f>IF(N200="základní",J200,0)</f>
        <v>0</v>
      </c>
      <c r="BF200" s="197">
        <f>IF(N200="snížená",J200,0)</f>
        <v>0</v>
      </c>
      <c r="BG200" s="197">
        <f>IF(N200="zákl. přenesená",J200,0)</f>
        <v>0</v>
      </c>
      <c r="BH200" s="197">
        <f>IF(N200="sníž. přenesená",J200,0)</f>
        <v>0</v>
      </c>
      <c r="BI200" s="197">
        <f>IF(N200="nulová",J200,0)</f>
        <v>0</v>
      </c>
      <c r="BJ200" s="14" t="s">
        <v>85</v>
      </c>
      <c r="BK200" s="197">
        <f>ROUND(I200*H200,2)</f>
        <v>0</v>
      </c>
      <c r="BL200" s="14" t="s">
        <v>468</v>
      </c>
      <c r="BM200" s="196" t="s">
        <v>704</v>
      </c>
    </row>
    <row r="201" spans="1:65" s="2" customFormat="1" ht="16.5" customHeight="1">
      <c r="A201" s="31"/>
      <c r="B201" s="32"/>
      <c r="C201" s="184" t="s">
        <v>342</v>
      </c>
      <c r="D201" s="184" t="s">
        <v>140</v>
      </c>
      <c r="E201" s="185" t="s">
        <v>479</v>
      </c>
      <c r="F201" s="186" t="s">
        <v>480</v>
      </c>
      <c r="G201" s="187" t="s">
        <v>460</v>
      </c>
      <c r="H201" s="188">
        <v>12</v>
      </c>
      <c r="I201" s="189"/>
      <c r="J201" s="190">
        <f>ROUND(I201*H201,2)</f>
        <v>0</v>
      </c>
      <c r="K201" s="191"/>
      <c r="L201" s="36"/>
      <c r="M201" s="192" t="s">
        <v>1</v>
      </c>
      <c r="N201" s="193" t="s">
        <v>42</v>
      </c>
      <c r="O201" s="68"/>
      <c r="P201" s="194">
        <f>O201*H201</f>
        <v>0</v>
      </c>
      <c r="Q201" s="194">
        <v>0</v>
      </c>
      <c r="R201" s="194">
        <f>Q201*H201</f>
        <v>0</v>
      </c>
      <c r="S201" s="194">
        <v>0</v>
      </c>
      <c r="T201" s="195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6" t="s">
        <v>468</v>
      </c>
      <c r="AT201" s="196" t="s">
        <v>140</v>
      </c>
      <c r="AU201" s="196" t="s">
        <v>85</v>
      </c>
      <c r="AY201" s="14" t="s">
        <v>137</v>
      </c>
      <c r="BE201" s="197">
        <f>IF(N201="základní",J201,0)</f>
        <v>0</v>
      </c>
      <c r="BF201" s="197">
        <f>IF(N201="snížená",J201,0)</f>
        <v>0</v>
      </c>
      <c r="BG201" s="197">
        <f>IF(N201="zákl. přenesená",J201,0)</f>
        <v>0</v>
      </c>
      <c r="BH201" s="197">
        <f>IF(N201="sníž. přenesená",J201,0)</f>
        <v>0</v>
      </c>
      <c r="BI201" s="197">
        <f>IF(N201="nulová",J201,0)</f>
        <v>0</v>
      </c>
      <c r="BJ201" s="14" t="s">
        <v>85</v>
      </c>
      <c r="BK201" s="197">
        <f>ROUND(I201*H201,2)</f>
        <v>0</v>
      </c>
      <c r="BL201" s="14" t="s">
        <v>468</v>
      </c>
      <c r="BM201" s="196" t="s">
        <v>705</v>
      </c>
    </row>
    <row r="202" spans="1:65" s="2" customFormat="1" ht="16.5" customHeight="1">
      <c r="A202" s="31"/>
      <c r="B202" s="32"/>
      <c r="C202" s="184" t="s">
        <v>334</v>
      </c>
      <c r="D202" s="184" t="s">
        <v>140</v>
      </c>
      <c r="E202" s="185" t="s">
        <v>471</v>
      </c>
      <c r="F202" s="186" t="s">
        <v>472</v>
      </c>
      <c r="G202" s="187" t="s">
        <v>376</v>
      </c>
      <c r="H202" s="188">
        <v>1</v>
      </c>
      <c r="I202" s="189"/>
      <c r="J202" s="190">
        <f>ROUND(I202*H202,2)</f>
        <v>0</v>
      </c>
      <c r="K202" s="191"/>
      <c r="L202" s="36"/>
      <c r="M202" s="192" t="s">
        <v>1</v>
      </c>
      <c r="N202" s="193" t="s">
        <v>42</v>
      </c>
      <c r="O202" s="68"/>
      <c r="P202" s="194">
        <f>O202*H202</f>
        <v>0</v>
      </c>
      <c r="Q202" s="194">
        <v>0</v>
      </c>
      <c r="R202" s="194">
        <f>Q202*H202</f>
        <v>0</v>
      </c>
      <c r="S202" s="194">
        <v>0</v>
      </c>
      <c r="T202" s="195">
        <f>S202*H202</f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6" t="s">
        <v>468</v>
      </c>
      <c r="AT202" s="196" t="s">
        <v>140</v>
      </c>
      <c r="AU202" s="196" t="s">
        <v>85</v>
      </c>
      <c r="AY202" s="14" t="s">
        <v>137</v>
      </c>
      <c r="BE202" s="197">
        <f>IF(N202="základní",J202,0)</f>
        <v>0</v>
      </c>
      <c r="BF202" s="197">
        <f>IF(N202="snížená",J202,0)</f>
        <v>0</v>
      </c>
      <c r="BG202" s="197">
        <f>IF(N202="zákl. přenesená",J202,0)</f>
        <v>0</v>
      </c>
      <c r="BH202" s="197">
        <f>IF(N202="sníž. přenesená",J202,0)</f>
        <v>0</v>
      </c>
      <c r="BI202" s="197">
        <f>IF(N202="nulová",J202,0)</f>
        <v>0</v>
      </c>
      <c r="BJ202" s="14" t="s">
        <v>85</v>
      </c>
      <c r="BK202" s="197">
        <f>ROUND(I202*H202,2)</f>
        <v>0</v>
      </c>
      <c r="BL202" s="14" t="s">
        <v>468</v>
      </c>
      <c r="BM202" s="196" t="s">
        <v>706</v>
      </c>
    </row>
    <row r="203" spans="1:65" s="2" customFormat="1" ht="16.5" customHeight="1">
      <c r="A203" s="31"/>
      <c r="B203" s="32"/>
      <c r="C203" s="184" t="s">
        <v>299</v>
      </c>
      <c r="D203" s="184" t="s">
        <v>140</v>
      </c>
      <c r="E203" s="185" t="s">
        <v>483</v>
      </c>
      <c r="F203" s="186" t="s">
        <v>484</v>
      </c>
      <c r="G203" s="187" t="s">
        <v>485</v>
      </c>
      <c r="H203" s="188">
        <v>450</v>
      </c>
      <c r="I203" s="189"/>
      <c r="J203" s="190">
        <f>ROUND(I203*H203,2)</f>
        <v>0</v>
      </c>
      <c r="K203" s="191"/>
      <c r="L203" s="36"/>
      <c r="M203" s="210" t="s">
        <v>1</v>
      </c>
      <c r="N203" s="211" t="s">
        <v>42</v>
      </c>
      <c r="O203" s="212"/>
      <c r="P203" s="213">
        <f>O203*H203</f>
        <v>0</v>
      </c>
      <c r="Q203" s="213">
        <v>0</v>
      </c>
      <c r="R203" s="213">
        <f>Q203*H203</f>
        <v>0</v>
      </c>
      <c r="S203" s="213">
        <v>0</v>
      </c>
      <c r="T203" s="214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6" t="s">
        <v>468</v>
      </c>
      <c r="AT203" s="196" t="s">
        <v>140</v>
      </c>
      <c r="AU203" s="196" t="s">
        <v>85</v>
      </c>
      <c r="AY203" s="14" t="s">
        <v>137</v>
      </c>
      <c r="BE203" s="197">
        <f>IF(N203="základní",J203,0)</f>
        <v>0</v>
      </c>
      <c r="BF203" s="197">
        <f>IF(N203="snížená",J203,0)</f>
        <v>0</v>
      </c>
      <c r="BG203" s="197">
        <f>IF(N203="zákl. přenesená",J203,0)</f>
        <v>0</v>
      </c>
      <c r="BH203" s="197">
        <f>IF(N203="sníž. přenesená",J203,0)</f>
        <v>0</v>
      </c>
      <c r="BI203" s="197">
        <f>IF(N203="nulová",J203,0)</f>
        <v>0</v>
      </c>
      <c r="BJ203" s="14" t="s">
        <v>85</v>
      </c>
      <c r="BK203" s="197">
        <f>ROUND(I203*H203,2)</f>
        <v>0</v>
      </c>
      <c r="BL203" s="14" t="s">
        <v>468</v>
      </c>
      <c r="BM203" s="196" t="s">
        <v>707</v>
      </c>
    </row>
    <row r="204" spans="1:65" s="2" customFormat="1" ht="7" customHeight="1">
      <c r="A204" s="31"/>
      <c r="B204" s="51"/>
      <c r="C204" s="52"/>
      <c r="D204" s="52"/>
      <c r="E204" s="52"/>
      <c r="F204" s="52"/>
      <c r="G204" s="52"/>
      <c r="H204" s="52"/>
      <c r="I204" s="52"/>
      <c r="J204" s="52"/>
      <c r="K204" s="52"/>
      <c r="L204" s="36"/>
      <c r="M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</row>
  </sheetData>
  <sheetProtection algorithmName="SHA-512" hashValue="ewVOL/Nq353hSulHFjmTkPFYaPWL3cEVc29FTCcdm45CDyNOSRV8f0cqa/CSxSLxpqces4rxVe2JP8ykkYOg4g==" saltValue="IXn2TmvMBouWZNIqUP4WLrgWsMkjSDYGCGjKSNkGnG1nvBd8rza9GSkmZC4HGurAuMwJi9w9I0Lg6TepBsA4dQ==" spinCount="100000" sheet="1" objects="1" scenarios="1" formatColumns="0" formatRows="0" autoFilter="0"/>
  <autoFilter ref="C124:K203" xr:uid="{00000000-0009-0000-0000-000003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11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96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87</v>
      </c>
    </row>
    <row r="4" spans="1:46" s="1" customFormat="1" ht="25" customHeight="1">
      <c r="B4" s="17"/>
      <c r="D4" s="107" t="s">
        <v>103</v>
      </c>
      <c r="L4" s="17"/>
      <c r="M4" s="108" t="s">
        <v>10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26.25" customHeight="1">
      <c r="B7" s="17"/>
      <c r="E7" s="264" t="str">
        <f>'Rekapitulace stavby'!K6</f>
        <v>Udržovací práce na elektroinstalaci vybraných prostor odborného výcviku SOU zemědělské Chvaletice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104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708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17. 8. 2021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7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>00087840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>SOUZ Chvaletice</v>
      </c>
      <c r="F15" s="31"/>
      <c r="G15" s="31"/>
      <c r="H15" s="31"/>
      <c r="I15" s="109" t="s">
        <v>28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29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28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31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>04695461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>Ing. Tomáš Srba</v>
      </c>
      <c r="F21" s="31"/>
      <c r="G21" s="31"/>
      <c r="H21" s="31"/>
      <c r="I21" s="109" t="s">
        <v>28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35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>04695461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>Ing. Tomáš Srba</v>
      </c>
      <c r="F24" s="31"/>
      <c r="G24" s="31"/>
      <c r="H24" s="31"/>
      <c r="I24" s="109" t="s">
        <v>28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ROUND(J125,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ROUND((SUM(BE125:BE210)),  2)</f>
        <v>0</v>
      </c>
      <c r="G33" s="31"/>
      <c r="H33" s="31"/>
      <c r="I33" s="121">
        <v>0.21</v>
      </c>
      <c r="J33" s="120">
        <f>ROUND(((SUM(BE125:BE210))*I33),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ROUND((SUM(BF125:BF210)),  2)</f>
        <v>0</v>
      </c>
      <c r="G34" s="31"/>
      <c r="H34" s="31"/>
      <c r="I34" s="121">
        <v>0.15</v>
      </c>
      <c r="J34" s="120">
        <f>ROUND(((SUM(BF125:BF210))*I34),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ROUND((SUM(BG125:BG210)),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ROUND((SUM(BH125:BH210)),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ROUND((SUM(BI125:BI210)),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 ht="10">
      <c r="B51" s="17"/>
      <c r="L51" s="17"/>
    </row>
    <row r="52" spans="1:31" ht="10">
      <c r="B52" s="17"/>
      <c r="L52" s="17"/>
    </row>
    <row r="53" spans="1:31" ht="10">
      <c r="B53" s="17"/>
      <c r="L53" s="17"/>
    </row>
    <row r="54" spans="1:31" ht="10">
      <c r="B54" s="17"/>
      <c r="L54" s="17"/>
    </row>
    <row r="55" spans="1:31" ht="10">
      <c r="B55" s="17"/>
      <c r="L55" s="17"/>
    </row>
    <row r="56" spans="1:31" ht="10">
      <c r="B56" s="17"/>
      <c r="L56" s="17"/>
    </row>
    <row r="57" spans="1:31" ht="10">
      <c r="B57" s="17"/>
      <c r="L57" s="17"/>
    </row>
    <row r="58" spans="1:31" ht="10">
      <c r="B58" s="17"/>
      <c r="L58" s="17"/>
    </row>
    <row r="59" spans="1:31" ht="10">
      <c r="B59" s="17"/>
      <c r="L59" s="17"/>
    </row>
    <row r="60" spans="1:31" ht="10">
      <c r="B60" s="17"/>
      <c r="L60" s="17"/>
    </row>
    <row r="61" spans="1:31" s="2" customFormat="1" ht="12.5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">
      <c r="B62" s="17"/>
      <c r="L62" s="17"/>
    </row>
    <row r="63" spans="1:31" ht="10">
      <c r="B63" s="17"/>
      <c r="L63" s="17"/>
    </row>
    <row r="64" spans="1:31" ht="10">
      <c r="B64" s="17"/>
      <c r="L64" s="17"/>
    </row>
    <row r="65" spans="1:31" s="2" customFormat="1" ht="13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">
      <c r="B66" s="17"/>
      <c r="L66" s="17"/>
    </row>
    <row r="67" spans="1:31" ht="10">
      <c r="B67" s="17"/>
      <c r="L67" s="17"/>
    </row>
    <row r="68" spans="1:31" ht="10">
      <c r="B68" s="17"/>
      <c r="L68" s="17"/>
    </row>
    <row r="69" spans="1:31" ht="10">
      <c r="B69" s="17"/>
      <c r="L69" s="17"/>
    </row>
    <row r="70" spans="1:31" ht="10">
      <c r="B70" s="17"/>
      <c r="L70" s="17"/>
    </row>
    <row r="71" spans="1:31" ht="10">
      <c r="B71" s="17"/>
      <c r="L71" s="17"/>
    </row>
    <row r="72" spans="1:31" ht="10">
      <c r="B72" s="17"/>
      <c r="L72" s="17"/>
    </row>
    <row r="73" spans="1:31" ht="10">
      <c r="B73" s="17"/>
      <c r="L73" s="17"/>
    </row>
    <row r="74" spans="1:31" ht="10">
      <c r="B74" s="17"/>
      <c r="L74" s="17"/>
    </row>
    <row r="75" spans="1:31" ht="10">
      <c r="B75" s="17"/>
      <c r="L75" s="17"/>
    </row>
    <row r="76" spans="1:31" s="2" customFormat="1" ht="12.5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3"/>
      <c r="D85" s="33"/>
      <c r="E85" s="271" t="str">
        <f>E7</f>
        <v>Udržovací práce na elektroinstalaci vybraných prostor odborného výcviku SOU zemědělské Chvaletice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SO4 - Malá garáž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17. 8. 2021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24</v>
      </c>
      <c r="D91" s="33"/>
      <c r="E91" s="33"/>
      <c r="F91" s="24" t="str">
        <f>E15</f>
        <v>SOUZ Chvaletice</v>
      </c>
      <c r="G91" s="33"/>
      <c r="H91" s="33"/>
      <c r="I91" s="26" t="s">
        <v>31</v>
      </c>
      <c r="J91" s="29" t="str">
        <f>E21</f>
        <v>Ing. Tomáš Srba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29</v>
      </c>
      <c r="D92" s="33"/>
      <c r="E92" s="33"/>
      <c r="F92" s="24" t="str">
        <f>IF(E18="","",E18)</f>
        <v>Vyplň údaj</v>
      </c>
      <c r="G92" s="33"/>
      <c r="H92" s="33"/>
      <c r="I92" s="26" t="s">
        <v>35</v>
      </c>
      <c r="J92" s="29" t="str">
        <f>E24</f>
        <v>Ing. Tomáš Srba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2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107</v>
      </c>
      <c r="D94" s="141"/>
      <c r="E94" s="141"/>
      <c r="F94" s="141"/>
      <c r="G94" s="141"/>
      <c r="H94" s="141"/>
      <c r="I94" s="141"/>
      <c r="J94" s="142" t="s">
        <v>108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2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75" customHeight="1">
      <c r="A96" s="31"/>
      <c r="B96" s="32"/>
      <c r="C96" s="143" t="s">
        <v>109</v>
      </c>
      <c r="D96" s="33"/>
      <c r="E96" s="33"/>
      <c r="F96" s="33"/>
      <c r="G96" s="33"/>
      <c r="H96" s="33"/>
      <c r="I96" s="33"/>
      <c r="J96" s="81">
        <f>J125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1:31" s="9" customFormat="1" ht="25" customHeight="1">
      <c r="B97" s="144"/>
      <c r="C97" s="145"/>
      <c r="D97" s="146" t="s">
        <v>111</v>
      </c>
      <c r="E97" s="147"/>
      <c r="F97" s="147"/>
      <c r="G97" s="147"/>
      <c r="H97" s="147"/>
      <c r="I97" s="147"/>
      <c r="J97" s="148">
        <f>J126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112</v>
      </c>
      <c r="E98" s="153"/>
      <c r="F98" s="153"/>
      <c r="G98" s="153"/>
      <c r="H98" s="153"/>
      <c r="I98" s="153"/>
      <c r="J98" s="154">
        <f>J127</f>
        <v>0</v>
      </c>
      <c r="K98" s="151"/>
      <c r="L98" s="155"/>
    </row>
    <row r="99" spans="1:31" s="10" customFormat="1" ht="19.899999999999999" customHeight="1">
      <c r="B99" s="150"/>
      <c r="C99" s="151"/>
      <c r="D99" s="152" t="s">
        <v>114</v>
      </c>
      <c r="E99" s="153"/>
      <c r="F99" s="153"/>
      <c r="G99" s="153"/>
      <c r="H99" s="153"/>
      <c r="I99" s="153"/>
      <c r="J99" s="154">
        <f>J130</f>
        <v>0</v>
      </c>
      <c r="K99" s="151"/>
      <c r="L99" s="155"/>
    </row>
    <row r="100" spans="1:31" s="10" customFormat="1" ht="19.899999999999999" customHeight="1">
      <c r="B100" s="150"/>
      <c r="C100" s="151"/>
      <c r="D100" s="152" t="s">
        <v>115</v>
      </c>
      <c r="E100" s="153"/>
      <c r="F100" s="153"/>
      <c r="G100" s="153"/>
      <c r="H100" s="153"/>
      <c r="I100" s="153"/>
      <c r="J100" s="154">
        <f>J133</f>
        <v>0</v>
      </c>
      <c r="K100" s="151"/>
      <c r="L100" s="155"/>
    </row>
    <row r="101" spans="1:31" s="9" customFormat="1" ht="25" customHeight="1">
      <c r="B101" s="144"/>
      <c r="C101" s="145"/>
      <c r="D101" s="146" t="s">
        <v>116</v>
      </c>
      <c r="E101" s="147"/>
      <c r="F101" s="147"/>
      <c r="G101" s="147"/>
      <c r="H101" s="147"/>
      <c r="I101" s="147"/>
      <c r="J101" s="148">
        <f>J137</f>
        <v>0</v>
      </c>
      <c r="K101" s="145"/>
      <c r="L101" s="149"/>
    </row>
    <row r="102" spans="1:31" s="10" customFormat="1" ht="19.899999999999999" customHeight="1">
      <c r="B102" s="150"/>
      <c r="C102" s="151"/>
      <c r="D102" s="152" t="s">
        <v>120</v>
      </c>
      <c r="E102" s="153"/>
      <c r="F102" s="153"/>
      <c r="G102" s="153"/>
      <c r="H102" s="153"/>
      <c r="I102" s="153"/>
      <c r="J102" s="154">
        <f>J138</f>
        <v>0</v>
      </c>
      <c r="K102" s="151"/>
      <c r="L102" s="155"/>
    </row>
    <row r="103" spans="1:31" s="10" customFormat="1" ht="19.899999999999999" customHeight="1">
      <c r="B103" s="150"/>
      <c r="C103" s="151"/>
      <c r="D103" s="152" t="s">
        <v>117</v>
      </c>
      <c r="E103" s="153"/>
      <c r="F103" s="153"/>
      <c r="G103" s="153"/>
      <c r="H103" s="153"/>
      <c r="I103" s="153"/>
      <c r="J103" s="154">
        <f>J140</f>
        <v>0</v>
      </c>
      <c r="K103" s="151"/>
      <c r="L103" s="155"/>
    </row>
    <row r="104" spans="1:31" s="10" customFormat="1" ht="19.899999999999999" customHeight="1">
      <c r="B104" s="150"/>
      <c r="C104" s="151"/>
      <c r="D104" s="152" t="s">
        <v>579</v>
      </c>
      <c r="E104" s="153"/>
      <c r="F104" s="153"/>
      <c r="G104" s="153"/>
      <c r="H104" s="153"/>
      <c r="I104" s="153"/>
      <c r="J104" s="154">
        <f>J190</f>
        <v>0</v>
      </c>
      <c r="K104" s="151"/>
      <c r="L104" s="155"/>
    </row>
    <row r="105" spans="1:31" s="10" customFormat="1" ht="19.899999999999999" customHeight="1">
      <c r="B105" s="150"/>
      <c r="C105" s="151"/>
      <c r="D105" s="152" t="s">
        <v>121</v>
      </c>
      <c r="E105" s="153"/>
      <c r="F105" s="153"/>
      <c r="G105" s="153"/>
      <c r="H105" s="153"/>
      <c r="I105" s="153"/>
      <c r="J105" s="154">
        <f>J205</f>
        <v>0</v>
      </c>
      <c r="K105" s="151"/>
      <c r="L105" s="155"/>
    </row>
    <row r="106" spans="1:31" s="2" customFormat="1" ht="21.75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7" customHeight="1">
      <c r="A107" s="31"/>
      <c r="B107" s="51"/>
      <c r="C107" s="52"/>
      <c r="D107" s="52"/>
      <c r="E107" s="52"/>
      <c r="F107" s="52"/>
      <c r="G107" s="52"/>
      <c r="H107" s="52"/>
      <c r="I107" s="52"/>
      <c r="J107" s="52"/>
      <c r="K107" s="52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11" spans="1:31" s="2" customFormat="1" ht="7" customHeight="1">
      <c r="A111" s="31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5" customHeight="1">
      <c r="A112" s="31"/>
      <c r="B112" s="32"/>
      <c r="C112" s="20" t="s">
        <v>122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7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16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26.25" customHeight="1">
      <c r="A115" s="31"/>
      <c r="B115" s="32"/>
      <c r="C115" s="33"/>
      <c r="D115" s="33"/>
      <c r="E115" s="271" t="str">
        <f>E7</f>
        <v>Udržovací práce na elektroinstalaci vybraných prostor odborného výcviku SOU zemědělské Chvaletice</v>
      </c>
      <c r="F115" s="272"/>
      <c r="G115" s="272"/>
      <c r="H115" s="272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104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6.5" customHeight="1">
      <c r="A117" s="31"/>
      <c r="B117" s="32"/>
      <c r="C117" s="33"/>
      <c r="D117" s="33"/>
      <c r="E117" s="223" t="str">
        <f>E9</f>
        <v>SO4 - Malá garáž</v>
      </c>
      <c r="F117" s="273"/>
      <c r="G117" s="273"/>
      <c r="H117" s="27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7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2" customHeight="1">
      <c r="A119" s="31"/>
      <c r="B119" s="32"/>
      <c r="C119" s="26" t="s">
        <v>20</v>
      </c>
      <c r="D119" s="33"/>
      <c r="E119" s="33"/>
      <c r="F119" s="24" t="str">
        <f>F12</f>
        <v xml:space="preserve"> </v>
      </c>
      <c r="G119" s="33"/>
      <c r="H119" s="33"/>
      <c r="I119" s="26" t="s">
        <v>22</v>
      </c>
      <c r="J119" s="63" t="str">
        <f>IF(J12="","",J12)</f>
        <v>17. 8. 2021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7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15" customHeight="1">
      <c r="A121" s="31"/>
      <c r="B121" s="32"/>
      <c r="C121" s="26" t="s">
        <v>24</v>
      </c>
      <c r="D121" s="33"/>
      <c r="E121" s="33"/>
      <c r="F121" s="24" t="str">
        <f>E15</f>
        <v>SOUZ Chvaletice</v>
      </c>
      <c r="G121" s="33"/>
      <c r="H121" s="33"/>
      <c r="I121" s="26" t="s">
        <v>31</v>
      </c>
      <c r="J121" s="29" t="str">
        <f>E21</f>
        <v>Ing. Tomáš Srba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5.15" customHeight="1">
      <c r="A122" s="31"/>
      <c r="B122" s="32"/>
      <c r="C122" s="26" t="s">
        <v>29</v>
      </c>
      <c r="D122" s="33"/>
      <c r="E122" s="33"/>
      <c r="F122" s="24" t="str">
        <f>IF(E18="","",E18)</f>
        <v>Vyplň údaj</v>
      </c>
      <c r="G122" s="33"/>
      <c r="H122" s="33"/>
      <c r="I122" s="26" t="s">
        <v>35</v>
      </c>
      <c r="J122" s="29" t="str">
        <f>E24</f>
        <v>Ing. Tomáš Srba</v>
      </c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2" customFormat="1" ht="10.2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11" customFormat="1" ht="29.25" customHeight="1">
      <c r="A124" s="156"/>
      <c r="B124" s="157"/>
      <c r="C124" s="158" t="s">
        <v>123</v>
      </c>
      <c r="D124" s="159" t="s">
        <v>62</v>
      </c>
      <c r="E124" s="159" t="s">
        <v>58</v>
      </c>
      <c r="F124" s="159" t="s">
        <v>59</v>
      </c>
      <c r="G124" s="159" t="s">
        <v>124</v>
      </c>
      <c r="H124" s="159" t="s">
        <v>125</v>
      </c>
      <c r="I124" s="159" t="s">
        <v>126</v>
      </c>
      <c r="J124" s="160" t="s">
        <v>108</v>
      </c>
      <c r="K124" s="161" t="s">
        <v>127</v>
      </c>
      <c r="L124" s="162"/>
      <c r="M124" s="72" t="s">
        <v>1</v>
      </c>
      <c r="N124" s="73" t="s">
        <v>41</v>
      </c>
      <c r="O124" s="73" t="s">
        <v>128</v>
      </c>
      <c r="P124" s="73" t="s">
        <v>129</v>
      </c>
      <c r="Q124" s="73" t="s">
        <v>130</v>
      </c>
      <c r="R124" s="73" t="s">
        <v>131</v>
      </c>
      <c r="S124" s="73" t="s">
        <v>132</v>
      </c>
      <c r="T124" s="74" t="s">
        <v>133</v>
      </c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</row>
    <row r="125" spans="1:65" s="2" customFormat="1" ht="22.75" customHeight="1">
      <c r="A125" s="31"/>
      <c r="B125" s="32"/>
      <c r="C125" s="79" t="s">
        <v>134</v>
      </c>
      <c r="D125" s="33"/>
      <c r="E125" s="33"/>
      <c r="F125" s="33"/>
      <c r="G125" s="33"/>
      <c r="H125" s="33"/>
      <c r="I125" s="33"/>
      <c r="J125" s="163">
        <f>BK125</f>
        <v>0</v>
      </c>
      <c r="K125" s="33"/>
      <c r="L125" s="36"/>
      <c r="M125" s="75"/>
      <c r="N125" s="164"/>
      <c r="O125" s="76"/>
      <c r="P125" s="165">
        <f>P126+P137</f>
        <v>0</v>
      </c>
      <c r="Q125" s="76"/>
      <c r="R125" s="165">
        <f>R126+R137</f>
        <v>0.40894000000000003</v>
      </c>
      <c r="S125" s="76"/>
      <c r="T125" s="166">
        <f>T126+T137</f>
        <v>0.20200000000000001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T125" s="14" t="s">
        <v>76</v>
      </c>
      <c r="AU125" s="14" t="s">
        <v>110</v>
      </c>
      <c r="BK125" s="167">
        <f>BK126+BK137</f>
        <v>0</v>
      </c>
    </row>
    <row r="126" spans="1:65" s="12" customFormat="1" ht="25.9" customHeight="1">
      <c r="B126" s="168"/>
      <c r="C126" s="169"/>
      <c r="D126" s="170" t="s">
        <v>76</v>
      </c>
      <c r="E126" s="171" t="s">
        <v>135</v>
      </c>
      <c r="F126" s="171" t="s">
        <v>136</v>
      </c>
      <c r="G126" s="169"/>
      <c r="H126" s="169"/>
      <c r="I126" s="172"/>
      <c r="J126" s="173">
        <f>BK126</f>
        <v>0</v>
      </c>
      <c r="K126" s="169"/>
      <c r="L126" s="174"/>
      <c r="M126" s="175"/>
      <c r="N126" s="176"/>
      <c r="O126" s="176"/>
      <c r="P126" s="177">
        <f>P127+P130+P133</f>
        <v>0</v>
      </c>
      <c r="Q126" s="176"/>
      <c r="R126" s="177">
        <f>R127+R130+R133</f>
        <v>5.6499999999999995E-2</v>
      </c>
      <c r="S126" s="176"/>
      <c r="T126" s="178">
        <f>T127+T130+T133</f>
        <v>0.20200000000000001</v>
      </c>
      <c r="AR126" s="179" t="s">
        <v>85</v>
      </c>
      <c r="AT126" s="180" t="s">
        <v>76</v>
      </c>
      <c r="AU126" s="180" t="s">
        <v>77</v>
      </c>
      <c r="AY126" s="179" t="s">
        <v>137</v>
      </c>
      <c r="BK126" s="181">
        <f>BK127+BK130+BK133</f>
        <v>0</v>
      </c>
    </row>
    <row r="127" spans="1:65" s="12" customFormat="1" ht="22.75" customHeight="1">
      <c r="B127" s="168"/>
      <c r="C127" s="169"/>
      <c r="D127" s="170" t="s">
        <v>76</v>
      </c>
      <c r="E127" s="182" t="s">
        <v>138</v>
      </c>
      <c r="F127" s="182" t="s">
        <v>139</v>
      </c>
      <c r="G127" s="169"/>
      <c r="H127" s="169"/>
      <c r="I127" s="172"/>
      <c r="J127" s="183">
        <f>BK127</f>
        <v>0</v>
      </c>
      <c r="K127" s="169"/>
      <c r="L127" s="174"/>
      <c r="M127" s="175"/>
      <c r="N127" s="176"/>
      <c r="O127" s="176"/>
      <c r="P127" s="177">
        <f>SUM(P128:P129)</f>
        <v>0</v>
      </c>
      <c r="Q127" s="176"/>
      <c r="R127" s="177">
        <f>SUM(R128:R129)</f>
        <v>5.6499999999999995E-2</v>
      </c>
      <c r="S127" s="176"/>
      <c r="T127" s="178">
        <f>SUM(T128:T129)</f>
        <v>0</v>
      </c>
      <c r="AR127" s="179" t="s">
        <v>85</v>
      </c>
      <c r="AT127" s="180" t="s">
        <v>76</v>
      </c>
      <c r="AU127" s="180" t="s">
        <v>85</v>
      </c>
      <c r="AY127" s="179" t="s">
        <v>137</v>
      </c>
      <c r="BK127" s="181">
        <f>SUM(BK128:BK129)</f>
        <v>0</v>
      </c>
    </row>
    <row r="128" spans="1:65" s="2" customFormat="1" ht="24.15" customHeight="1">
      <c r="A128" s="31"/>
      <c r="B128" s="32"/>
      <c r="C128" s="184" t="s">
        <v>574</v>
      </c>
      <c r="D128" s="184" t="s">
        <v>140</v>
      </c>
      <c r="E128" s="185" t="s">
        <v>141</v>
      </c>
      <c r="F128" s="186" t="s">
        <v>142</v>
      </c>
      <c r="G128" s="187" t="s">
        <v>143</v>
      </c>
      <c r="H128" s="188">
        <v>6</v>
      </c>
      <c r="I128" s="189"/>
      <c r="J128" s="190">
        <f>ROUND(I128*H128,2)</f>
        <v>0</v>
      </c>
      <c r="K128" s="191"/>
      <c r="L128" s="36"/>
      <c r="M128" s="192" t="s">
        <v>1</v>
      </c>
      <c r="N128" s="193" t="s">
        <v>42</v>
      </c>
      <c r="O128" s="68"/>
      <c r="P128" s="194">
        <f>O128*H128</f>
        <v>0</v>
      </c>
      <c r="Q128" s="194">
        <v>5.6499999999999996E-3</v>
      </c>
      <c r="R128" s="194">
        <f>Q128*H128</f>
        <v>3.39E-2</v>
      </c>
      <c r="S128" s="194">
        <v>0</v>
      </c>
      <c r="T128" s="195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6" t="s">
        <v>144</v>
      </c>
      <c r="AT128" s="196" t="s">
        <v>140</v>
      </c>
      <c r="AU128" s="196" t="s">
        <v>87</v>
      </c>
      <c r="AY128" s="14" t="s">
        <v>137</v>
      </c>
      <c r="BE128" s="197">
        <f>IF(N128="základní",J128,0)</f>
        <v>0</v>
      </c>
      <c r="BF128" s="197">
        <f>IF(N128="snížená",J128,0)</f>
        <v>0</v>
      </c>
      <c r="BG128" s="197">
        <f>IF(N128="zákl. přenesená",J128,0)</f>
        <v>0</v>
      </c>
      <c r="BH128" s="197">
        <f>IF(N128="sníž. přenesená",J128,0)</f>
        <v>0</v>
      </c>
      <c r="BI128" s="197">
        <f>IF(N128="nulová",J128,0)</f>
        <v>0</v>
      </c>
      <c r="BJ128" s="14" t="s">
        <v>85</v>
      </c>
      <c r="BK128" s="197">
        <f>ROUND(I128*H128,2)</f>
        <v>0</v>
      </c>
      <c r="BL128" s="14" t="s">
        <v>144</v>
      </c>
      <c r="BM128" s="196" t="s">
        <v>709</v>
      </c>
    </row>
    <row r="129" spans="1:65" s="2" customFormat="1" ht="24.15" customHeight="1">
      <c r="A129" s="31"/>
      <c r="B129" s="32"/>
      <c r="C129" s="184" t="s">
        <v>342</v>
      </c>
      <c r="D129" s="184" t="s">
        <v>140</v>
      </c>
      <c r="E129" s="185" t="s">
        <v>141</v>
      </c>
      <c r="F129" s="186" t="s">
        <v>142</v>
      </c>
      <c r="G129" s="187" t="s">
        <v>143</v>
      </c>
      <c r="H129" s="188">
        <v>4</v>
      </c>
      <c r="I129" s="189"/>
      <c r="J129" s="190">
        <f>ROUND(I129*H129,2)</f>
        <v>0</v>
      </c>
      <c r="K129" s="191"/>
      <c r="L129" s="36"/>
      <c r="M129" s="192" t="s">
        <v>1</v>
      </c>
      <c r="N129" s="193" t="s">
        <v>42</v>
      </c>
      <c r="O129" s="68"/>
      <c r="P129" s="194">
        <f>O129*H129</f>
        <v>0</v>
      </c>
      <c r="Q129" s="194">
        <v>5.6499999999999996E-3</v>
      </c>
      <c r="R129" s="194">
        <f>Q129*H129</f>
        <v>2.2599999999999999E-2</v>
      </c>
      <c r="S129" s="194">
        <v>0</v>
      </c>
      <c r="T129" s="195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144</v>
      </c>
      <c r="AT129" s="196" t="s">
        <v>140</v>
      </c>
      <c r="AU129" s="196" t="s">
        <v>87</v>
      </c>
      <c r="AY129" s="14" t="s">
        <v>137</v>
      </c>
      <c r="BE129" s="197">
        <f>IF(N129="základní",J129,0)</f>
        <v>0</v>
      </c>
      <c r="BF129" s="197">
        <f>IF(N129="snížená",J129,0)</f>
        <v>0</v>
      </c>
      <c r="BG129" s="197">
        <f>IF(N129="zákl. přenesená",J129,0)</f>
        <v>0</v>
      </c>
      <c r="BH129" s="197">
        <f>IF(N129="sníž. přenesená",J129,0)</f>
        <v>0</v>
      </c>
      <c r="BI129" s="197">
        <f>IF(N129="nulová",J129,0)</f>
        <v>0</v>
      </c>
      <c r="BJ129" s="14" t="s">
        <v>85</v>
      </c>
      <c r="BK129" s="197">
        <f>ROUND(I129*H129,2)</f>
        <v>0</v>
      </c>
      <c r="BL129" s="14" t="s">
        <v>144</v>
      </c>
      <c r="BM129" s="196" t="s">
        <v>710</v>
      </c>
    </row>
    <row r="130" spans="1:65" s="12" customFormat="1" ht="22.75" customHeight="1">
      <c r="B130" s="168"/>
      <c r="C130" s="169"/>
      <c r="D130" s="170" t="s">
        <v>76</v>
      </c>
      <c r="E130" s="182" t="s">
        <v>153</v>
      </c>
      <c r="F130" s="182" t="s">
        <v>154</v>
      </c>
      <c r="G130" s="169"/>
      <c r="H130" s="169"/>
      <c r="I130" s="172"/>
      <c r="J130" s="183">
        <f>BK130</f>
        <v>0</v>
      </c>
      <c r="K130" s="169"/>
      <c r="L130" s="174"/>
      <c r="M130" s="175"/>
      <c r="N130" s="176"/>
      <c r="O130" s="176"/>
      <c r="P130" s="177">
        <f>SUM(P131:P132)</f>
        <v>0</v>
      </c>
      <c r="Q130" s="176"/>
      <c r="R130" s="177">
        <f>SUM(R131:R132)</f>
        <v>0</v>
      </c>
      <c r="S130" s="176"/>
      <c r="T130" s="178">
        <f>SUM(T131:T132)</f>
        <v>0.20200000000000001</v>
      </c>
      <c r="AR130" s="179" t="s">
        <v>85</v>
      </c>
      <c r="AT130" s="180" t="s">
        <v>76</v>
      </c>
      <c r="AU130" s="180" t="s">
        <v>85</v>
      </c>
      <c r="AY130" s="179" t="s">
        <v>137</v>
      </c>
      <c r="BK130" s="181">
        <f>SUM(BK131:BK132)</f>
        <v>0</v>
      </c>
    </row>
    <row r="131" spans="1:65" s="2" customFormat="1" ht="24.15" customHeight="1">
      <c r="A131" s="31"/>
      <c r="B131" s="32"/>
      <c r="C131" s="184" t="s">
        <v>571</v>
      </c>
      <c r="D131" s="184" t="s">
        <v>140</v>
      </c>
      <c r="E131" s="185" t="s">
        <v>490</v>
      </c>
      <c r="F131" s="186" t="s">
        <v>491</v>
      </c>
      <c r="G131" s="187" t="s">
        <v>143</v>
      </c>
      <c r="H131" s="188">
        <v>6</v>
      </c>
      <c r="I131" s="189"/>
      <c r="J131" s="190">
        <f>ROUND(I131*H131,2)</f>
        <v>0</v>
      </c>
      <c r="K131" s="191"/>
      <c r="L131" s="36"/>
      <c r="M131" s="192" t="s">
        <v>1</v>
      </c>
      <c r="N131" s="193" t="s">
        <v>42</v>
      </c>
      <c r="O131" s="68"/>
      <c r="P131" s="194">
        <f>O131*H131</f>
        <v>0</v>
      </c>
      <c r="Q131" s="194">
        <v>0</v>
      </c>
      <c r="R131" s="194">
        <f>Q131*H131</f>
        <v>0</v>
      </c>
      <c r="S131" s="194">
        <v>1.7000000000000001E-2</v>
      </c>
      <c r="T131" s="195">
        <f>S131*H131</f>
        <v>0.10200000000000001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144</v>
      </c>
      <c r="AT131" s="196" t="s">
        <v>140</v>
      </c>
      <c r="AU131" s="196" t="s">
        <v>87</v>
      </c>
      <c r="AY131" s="14" t="s">
        <v>137</v>
      </c>
      <c r="BE131" s="197">
        <f>IF(N131="základní",J131,0)</f>
        <v>0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4" t="s">
        <v>85</v>
      </c>
      <c r="BK131" s="197">
        <f>ROUND(I131*H131,2)</f>
        <v>0</v>
      </c>
      <c r="BL131" s="14" t="s">
        <v>144</v>
      </c>
      <c r="BM131" s="196" t="s">
        <v>711</v>
      </c>
    </row>
    <row r="132" spans="1:65" s="2" customFormat="1" ht="24.15" customHeight="1">
      <c r="A132" s="31"/>
      <c r="B132" s="32"/>
      <c r="C132" s="184" t="s">
        <v>299</v>
      </c>
      <c r="D132" s="184" t="s">
        <v>140</v>
      </c>
      <c r="E132" s="185" t="s">
        <v>155</v>
      </c>
      <c r="F132" s="186" t="s">
        <v>493</v>
      </c>
      <c r="G132" s="187" t="s">
        <v>143</v>
      </c>
      <c r="H132" s="188">
        <v>4</v>
      </c>
      <c r="I132" s="189"/>
      <c r="J132" s="190">
        <f>ROUND(I132*H132,2)</f>
        <v>0</v>
      </c>
      <c r="K132" s="191"/>
      <c r="L132" s="36"/>
      <c r="M132" s="192" t="s">
        <v>1</v>
      </c>
      <c r="N132" s="193" t="s">
        <v>42</v>
      </c>
      <c r="O132" s="68"/>
      <c r="P132" s="194">
        <f>O132*H132</f>
        <v>0</v>
      </c>
      <c r="Q132" s="194">
        <v>0</v>
      </c>
      <c r="R132" s="194">
        <f>Q132*H132</f>
        <v>0</v>
      </c>
      <c r="S132" s="194">
        <v>2.5000000000000001E-2</v>
      </c>
      <c r="T132" s="195">
        <f>S132*H132</f>
        <v>0.1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144</v>
      </c>
      <c r="AT132" s="196" t="s">
        <v>140</v>
      </c>
      <c r="AU132" s="196" t="s">
        <v>87</v>
      </c>
      <c r="AY132" s="14" t="s">
        <v>137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85</v>
      </c>
      <c r="BK132" s="197">
        <f>ROUND(I132*H132,2)</f>
        <v>0</v>
      </c>
      <c r="BL132" s="14" t="s">
        <v>144</v>
      </c>
      <c r="BM132" s="196" t="s">
        <v>712</v>
      </c>
    </row>
    <row r="133" spans="1:65" s="12" customFormat="1" ht="22.75" customHeight="1">
      <c r="B133" s="168"/>
      <c r="C133" s="169"/>
      <c r="D133" s="170" t="s">
        <v>76</v>
      </c>
      <c r="E133" s="182" t="s">
        <v>163</v>
      </c>
      <c r="F133" s="182" t="s">
        <v>164</v>
      </c>
      <c r="G133" s="169"/>
      <c r="H133" s="169"/>
      <c r="I133" s="172"/>
      <c r="J133" s="183">
        <f>BK133</f>
        <v>0</v>
      </c>
      <c r="K133" s="169"/>
      <c r="L133" s="174"/>
      <c r="M133" s="175"/>
      <c r="N133" s="176"/>
      <c r="O133" s="176"/>
      <c r="P133" s="177">
        <f>SUM(P134:P136)</f>
        <v>0</v>
      </c>
      <c r="Q133" s="176"/>
      <c r="R133" s="177">
        <f>SUM(R134:R136)</f>
        <v>0</v>
      </c>
      <c r="S133" s="176"/>
      <c r="T133" s="178">
        <f>SUM(T134:T136)</f>
        <v>0</v>
      </c>
      <c r="AR133" s="179" t="s">
        <v>85</v>
      </c>
      <c r="AT133" s="180" t="s">
        <v>76</v>
      </c>
      <c r="AU133" s="180" t="s">
        <v>85</v>
      </c>
      <c r="AY133" s="179" t="s">
        <v>137</v>
      </c>
      <c r="BK133" s="181">
        <f>SUM(BK134:BK136)</f>
        <v>0</v>
      </c>
    </row>
    <row r="134" spans="1:65" s="2" customFormat="1" ht="24.15" customHeight="1">
      <c r="A134" s="31"/>
      <c r="B134" s="32"/>
      <c r="C134" s="184" t="s">
        <v>303</v>
      </c>
      <c r="D134" s="184" t="s">
        <v>140</v>
      </c>
      <c r="E134" s="185" t="s">
        <v>166</v>
      </c>
      <c r="F134" s="186" t="s">
        <v>167</v>
      </c>
      <c r="G134" s="187" t="s">
        <v>168</v>
      </c>
      <c r="H134" s="188">
        <v>0.20200000000000001</v>
      </c>
      <c r="I134" s="189"/>
      <c r="J134" s="190">
        <f>ROUND(I134*H134,2)</f>
        <v>0</v>
      </c>
      <c r="K134" s="191"/>
      <c r="L134" s="36"/>
      <c r="M134" s="192" t="s">
        <v>1</v>
      </c>
      <c r="N134" s="193" t="s">
        <v>42</v>
      </c>
      <c r="O134" s="68"/>
      <c r="P134" s="194">
        <f>O134*H134</f>
        <v>0</v>
      </c>
      <c r="Q134" s="194">
        <v>0</v>
      </c>
      <c r="R134" s="194">
        <f>Q134*H134</f>
        <v>0</v>
      </c>
      <c r="S134" s="194">
        <v>0</v>
      </c>
      <c r="T134" s="195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144</v>
      </c>
      <c r="AT134" s="196" t="s">
        <v>140</v>
      </c>
      <c r="AU134" s="196" t="s">
        <v>87</v>
      </c>
      <c r="AY134" s="14" t="s">
        <v>137</v>
      </c>
      <c r="BE134" s="197">
        <f>IF(N134="základní",J134,0)</f>
        <v>0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85</v>
      </c>
      <c r="BK134" s="197">
        <f>ROUND(I134*H134,2)</f>
        <v>0</v>
      </c>
      <c r="BL134" s="14" t="s">
        <v>144</v>
      </c>
      <c r="BM134" s="196" t="s">
        <v>713</v>
      </c>
    </row>
    <row r="135" spans="1:65" s="2" customFormat="1" ht="24.15" customHeight="1">
      <c r="A135" s="31"/>
      <c r="B135" s="32"/>
      <c r="C135" s="184" t="s">
        <v>334</v>
      </c>
      <c r="D135" s="184" t="s">
        <v>140</v>
      </c>
      <c r="E135" s="185" t="s">
        <v>170</v>
      </c>
      <c r="F135" s="186" t="s">
        <v>171</v>
      </c>
      <c r="G135" s="187" t="s">
        <v>168</v>
      </c>
      <c r="H135" s="188">
        <v>0.20200000000000001</v>
      </c>
      <c r="I135" s="189"/>
      <c r="J135" s="190">
        <f>ROUND(I135*H135,2)</f>
        <v>0</v>
      </c>
      <c r="K135" s="191"/>
      <c r="L135" s="36"/>
      <c r="M135" s="192" t="s">
        <v>1</v>
      </c>
      <c r="N135" s="193" t="s">
        <v>42</v>
      </c>
      <c r="O135" s="68"/>
      <c r="P135" s="194">
        <f>O135*H135</f>
        <v>0</v>
      </c>
      <c r="Q135" s="194">
        <v>0</v>
      </c>
      <c r="R135" s="194">
        <f>Q135*H135</f>
        <v>0</v>
      </c>
      <c r="S135" s="194">
        <v>0</v>
      </c>
      <c r="T135" s="195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144</v>
      </c>
      <c r="AT135" s="196" t="s">
        <v>140</v>
      </c>
      <c r="AU135" s="196" t="s">
        <v>87</v>
      </c>
      <c r="AY135" s="14" t="s">
        <v>137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85</v>
      </c>
      <c r="BK135" s="197">
        <f>ROUND(I135*H135,2)</f>
        <v>0</v>
      </c>
      <c r="BL135" s="14" t="s">
        <v>144</v>
      </c>
      <c r="BM135" s="196" t="s">
        <v>714</v>
      </c>
    </row>
    <row r="136" spans="1:65" s="2" customFormat="1" ht="24.15" customHeight="1">
      <c r="A136" s="31"/>
      <c r="B136" s="32"/>
      <c r="C136" s="184" t="s">
        <v>331</v>
      </c>
      <c r="D136" s="184" t="s">
        <v>140</v>
      </c>
      <c r="E136" s="185" t="s">
        <v>174</v>
      </c>
      <c r="F136" s="186" t="s">
        <v>175</v>
      </c>
      <c r="G136" s="187" t="s">
        <v>168</v>
      </c>
      <c r="H136" s="188">
        <v>0.20200000000000001</v>
      </c>
      <c r="I136" s="189"/>
      <c r="J136" s="190">
        <f>ROUND(I136*H136,2)</f>
        <v>0</v>
      </c>
      <c r="K136" s="191"/>
      <c r="L136" s="36"/>
      <c r="M136" s="192" t="s">
        <v>1</v>
      </c>
      <c r="N136" s="193" t="s">
        <v>42</v>
      </c>
      <c r="O136" s="68"/>
      <c r="P136" s="194">
        <f>O136*H136</f>
        <v>0</v>
      </c>
      <c r="Q136" s="194">
        <v>0</v>
      </c>
      <c r="R136" s="194">
        <f>Q136*H136</f>
        <v>0</v>
      </c>
      <c r="S136" s="194">
        <v>0</v>
      </c>
      <c r="T136" s="195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144</v>
      </c>
      <c r="AT136" s="196" t="s">
        <v>140</v>
      </c>
      <c r="AU136" s="196" t="s">
        <v>87</v>
      </c>
      <c r="AY136" s="14" t="s">
        <v>137</v>
      </c>
      <c r="BE136" s="197">
        <f>IF(N136="základní",J136,0)</f>
        <v>0</v>
      </c>
      <c r="BF136" s="197">
        <f>IF(N136="snížená",J136,0)</f>
        <v>0</v>
      </c>
      <c r="BG136" s="197">
        <f>IF(N136="zákl. přenesená",J136,0)</f>
        <v>0</v>
      </c>
      <c r="BH136" s="197">
        <f>IF(N136="sníž. přenesená",J136,0)</f>
        <v>0</v>
      </c>
      <c r="BI136" s="197">
        <f>IF(N136="nulová",J136,0)</f>
        <v>0</v>
      </c>
      <c r="BJ136" s="14" t="s">
        <v>85</v>
      </c>
      <c r="BK136" s="197">
        <f>ROUND(I136*H136,2)</f>
        <v>0</v>
      </c>
      <c r="BL136" s="14" t="s">
        <v>144</v>
      </c>
      <c r="BM136" s="196" t="s">
        <v>715</v>
      </c>
    </row>
    <row r="137" spans="1:65" s="12" customFormat="1" ht="25.9" customHeight="1">
      <c r="B137" s="168"/>
      <c r="C137" s="169"/>
      <c r="D137" s="170" t="s">
        <v>76</v>
      </c>
      <c r="E137" s="171" t="s">
        <v>177</v>
      </c>
      <c r="F137" s="171" t="s">
        <v>178</v>
      </c>
      <c r="G137" s="169"/>
      <c r="H137" s="169"/>
      <c r="I137" s="172"/>
      <c r="J137" s="173">
        <f>BK137</f>
        <v>0</v>
      </c>
      <c r="K137" s="169"/>
      <c r="L137" s="174"/>
      <c r="M137" s="175"/>
      <c r="N137" s="176"/>
      <c r="O137" s="176"/>
      <c r="P137" s="177">
        <f>P138+P140+P190+P205</f>
        <v>0</v>
      </c>
      <c r="Q137" s="176"/>
      <c r="R137" s="177">
        <f>R138+R140+R190+R205</f>
        <v>0.35244000000000003</v>
      </c>
      <c r="S137" s="176"/>
      <c r="T137" s="178">
        <f>T138+T140+T190+T205</f>
        <v>0</v>
      </c>
      <c r="AR137" s="179" t="s">
        <v>87</v>
      </c>
      <c r="AT137" s="180" t="s">
        <v>76</v>
      </c>
      <c r="AU137" s="180" t="s">
        <v>77</v>
      </c>
      <c r="AY137" s="179" t="s">
        <v>137</v>
      </c>
      <c r="BK137" s="181">
        <f>BK138+BK140+BK190+BK205</f>
        <v>0</v>
      </c>
    </row>
    <row r="138" spans="1:65" s="12" customFormat="1" ht="22.75" customHeight="1">
      <c r="B138" s="168"/>
      <c r="C138" s="169"/>
      <c r="D138" s="170" t="s">
        <v>76</v>
      </c>
      <c r="E138" s="182" t="s">
        <v>455</v>
      </c>
      <c r="F138" s="182" t="s">
        <v>456</v>
      </c>
      <c r="G138" s="169"/>
      <c r="H138" s="169"/>
      <c r="I138" s="172"/>
      <c r="J138" s="183">
        <f>BK138</f>
        <v>0</v>
      </c>
      <c r="K138" s="169"/>
      <c r="L138" s="174"/>
      <c r="M138" s="175"/>
      <c r="N138" s="176"/>
      <c r="O138" s="176"/>
      <c r="P138" s="177">
        <f>P139</f>
        <v>0</v>
      </c>
      <c r="Q138" s="176"/>
      <c r="R138" s="177">
        <f>R139</f>
        <v>0</v>
      </c>
      <c r="S138" s="176"/>
      <c r="T138" s="178">
        <f>T139</f>
        <v>0</v>
      </c>
      <c r="AR138" s="179" t="s">
        <v>144</v>
      </c>
      <c r="AT138" s="180" t="s">
        <v>76</v>
      </c>
      <c r="AU138" s="180" t="s">
        <v>85</v>
      </c>
      <c r="AY138" s="179" t="s">
        <v>137</v>
      </c>
      <c r="BK138" s="181">
        <f>BK139</f>
        <v>0</v>
      </c>
    </row>
    <row r="139" spans="1:65" s="2" customFormat="1" ht="16.5" customHeight="1">
      <c r="A139" s="31"/>
      <c r="B139" s="32"/>
      <c r="C139" s="184" t="s">
        <v>427</v>
      </c>
      <c r="D139" s="184" t="s">
        <v>140</v>
      </c>
      <c r="E139" s="185" t="s">
        <v>458</v>
      </c>
      <c r="F139" s="186" t="s">
        <v>459</v>
      </c>
      <c r="G139" s="187" t="s">
        <v>460</v>
      </c>
      <c r="H139" s="188">
        <v>16</v>
      </c>
      <c r="I139" s="189"/>
      <c r="J139" s="190">
        <f>ROUND(I139*H139,2)</f>
        <v>0</v>
      </c>
      <c r="K139" s="191"/>
      <c r="L139" s="36"/>
      <c r="M139" s="192" t="s">
        <v>1</v>
      </c>
      <c r="N139" s="193" t="s">
        <v>42</v>
      </c>
      <c r="O139" s="68"/>
      <c r="P139" s="194">
        <f>O139*H139</f>
        <v>0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461</v>
      </c>
      <c r="AT139" s="196" t="s">
        <v>140</v>
      </c>
      <c r="AU139" s="196" t="s">
        <v>87</v>
      </c>
      <c r="AY139" s="14" t="s">
        <v>137</v>
      </c>
      <c r="BE139" s="197">
        <f>IF(N139="základní",J139,0)</f>
        <v>0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85</v>
      </c>
      <c r="BK139" s="197">
        <f>ROUND(I139*H139,2)</f>
        <v>0</v>
      </c>
      <c r="BL139" s="14" t="s">
        <v>461</v>
      </c>
      <c r="BM139" s="196" t="s">
        <v>716</v>
      </c>
    </row>
    <row r="140" spans="1:65" s="12" customFormat="1" ht="22.75" customHeight="1">
      <c r="B140" s="168"/>
      <c r="C140" s="169"/>
      <c r="D140" s="170" t="s">
        <v>76</v>
      </c>
      <c r="E140" s="182" t="s">
        <v>179</v>
      </c>
      <c r="F140" s="182" t="s">
        <v>180</v>
      </c>
      <c r="G140" s="169"/>
      <c r="H140" s="169"/>
      <c r="I140" s="172"/>
      <c r="J140" s="183">
        <f>BK140</f>
        <v>0</v>
      </c>
      <c r="K140" s="169"/>
      <c r="L140" s="174"/>
      <c r="M140" s="175"/>
      <c r="N140" s="176"/>
      <c r="O140" s="176"/>
      <c r="P140" s="177">
        <f>SUM(P141:P189)</f>
        <v>0</v>
      </c>
      <c r="Q140" s="176"/>
      <c r="R140" s="177">
        <f>SUM(R141:R189)</f>
        <v>0.35244000000000003</v>
      </c>
      <c r="S140" s="176"/>
      <c r="T140" s="178">
        <f>SUM(T141:T189)</f>
        <v>0</v>
      </c>
      <c r="AR140" s="179" t="s">
        <v>87</v>
      </c>
      <c r="AT140" s="180" t="s">
        <v>76</v>
      </c>
      <c r="AU140" s="180" t="s">
        <v>85</v>
      </c>
      <c r="AY140" s="179" t="s">
        <v>137</v>
      </c>
      <c r="BK140" s="181">
        <f>SUM(BK141:BK189)</f>
        <v>0</v>
      </c>
    </row>
    <row r="141" spans="1:65" s="2" customFormat="1" ht="24.15" customHeight="1">
      <c r="A141" s="31"/>
      <c r="B141" s="32"/>
      <c r="C141" s="184" t="s">
        <v>474</v>
      </c>
      <c r="D141" s="184" t="s">
        <v>140</v>
      </c>
      <c r="E141" s="185" t="s">
        <v>504</v>
      </c>
      <c r="F141" s="186" t="s">
        <v>505</v>
      </c>
      <c r="G141" s="187" t="s">
        <v>161</v>
      </c>
      <c r="H141" s="188">
        <v>130</v>
      </c>
      <c r="I141" s="189"/>
      <c r="J141" s="190">
        <f t="shared" ref="J141:J172" si="0">ROUND(I141*H141,2)</f>
        <v>0</v>
      </c>
      <c r="K141" s="191"/>
      <c r="L141" s="36"/>
      <c r="M141" s="192" t="s">
        <v>1</v>
      </c>
      <c r="N141" s="193" t="s">
        <v>42</v>
      </c>
      <c r="O141" s="68"/>
      <c r="P141" s="194">
        <f t="shared" ref="P141:P172" si="1">O141*H141</f>
        <v>0</v>
      </c>
      <c r="Q141" s="194">
        <v>0</v>
      </c>
      <c r="R141" s="194">
        <f t="shared" ref="R141:R172" si="2">Q141*H141</f>
        <v>0</v>
      </c>
      <c r="S141" s="194">
        <v>0</v>
      </c>
      <c r="T141" s="195">
        <f t="shared" ref="T141:T172" si="3"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184</v>
      </c>
      <c r="AT141" s="196" t="s">
        <v>140</v>
      </c>
      <c r="AU141" s="196" t="s">
        <v>87</v>
      </c>
      <c r="AY141" s="14" t="s">
        <v>137</v>
      </c>
      <c r="BE141" s="197">
        <f t="shared" ref="BE141:BE172" si="4">IF(N141="základní",J141,0)</f>
        <v>0</v>
      </c>
      <c r="BF141" s="197">
        <f t="shared" ref="BF141:BF172" si="5">IF(N141="snížená",J141,0)</f>
        <v>0</v>
      </c>
      <c r="BG141" s="197">
        <f t="shared" ref="BG141:BG172" si="6">IF(N141="zákl. přenesená",J141,0)</f>
        <v>0</v>
      </c>
      <c r="BH141" s="197">
        <f t="shared" ref="BH141:BH172" si="7">IF(N141="sníž. přenesená",J141,0)</f>
        <v>0</v>
      </c>
      <c r="BI141" s="197">
        <f t="shared" ref="BI141:BI172" si="8">IF(N141="nulová",J141,0)</f>
        <v>0</v>
      </c>
      <c r="BJ141" s="14" t="s">
        <v>85</v>
      </c>
      <c r="BK141" s="197">
        <f t="shared" ref="BK141:BK172" si="9">ROUND(I141*H141,2)</f>
        <v>0</v>
      </c>
      <c r="BL141" s="14" t="s">
        <v>184</v>
      </c>
      <c r="BM141" s="196" t="s">
        <v>717</v>
      </c>
    </row>
    <row r="142" spans="1:65" s="2" customFormat="1" ht="24.15" customHeight="1">
      <c r="A142" s="31"/>
      <c r="B142" s="32"/>
      <c r="C142" s="198" t="s">
        <v>478</v>
      </c>
      <c r="D142" s="198" t="s">
        <v>187</v>
      </c>
      <c r="E142" s="199" t="s">
        <v>507</v>
      </c>
      <c r="F142" s="200" t="s">
        <v>508</v>
      </c>
      <c r="G142" s="201" t="s">
        <v>161</v>
      </c>
      <c r="H142" s="202">
        <v>130</v>
      </c>
      <c r="I142" s="203"/>
      <c r="J142" s="204">
        <f t="shared" si="0"/>
        <v>0</v>
      </c>
      <c r="K142" s="205"/>
      <c r="L142" s="206"/>
      <c r="M142" s="207" t="s">
        <v>1</v>
      </c>
      <c r="N142" s="208" t="s">
        <v>42</v>
      </c>
      <c r="O142" s="68"/>
      <c r="P142" s="194">
        <f t="shared" si="1"/>
        <v>0</v>
      </c>
      <c r="Q142" s="194">
        <v>1E-4</v>
      </c>
      <c r="R142" s="194">
        <f t="shared" si="2"/>
        <v>1.3000000000000001E-2</v>
      </c>
      <c r="S142" s="194">
        <v>0</v>
      </c>
      <c r="T142" s="195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190</v>
      </c>
      <c r="AT142" s="196" t="s">
        <v>187</v>
      </c>
      <c r="AU142" s="196" t="s">
        <v>87</v>
      </c>
      <c r="AY142" s="14" t="s">
        <v>137</v>
      </c>
      <c r="BE142" s="197">
        <f t="shared" si="4"/>
        <v>0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85</v>
      </c>
      <c r="BK142" s="197">
        <f t="shared" si="9"/>
        <v>0</v>
      </c>
      <c r="BL142" s="14" t="s">
        <v>184</v>
      </c>
      <c r="BM142" s="196" t="s">
        <v>718</v>
      </c>
    </row>
    <row r="143" spans="1:65" s="2" customFormat="1" ht="24.15" customHeight="1">
      <c r="A143" s="31"/>
      <c r="B143" s="32"/>
      <c r="C143" s="184" t="s">
        <v>482</v>
      </c>
      <c r="D143" s="184" t="s">
        <v>140</v>
      </c>
      <c r="E143" s="185" t="s">
        <v>217</v>
      </c>
      <c r="F143" s="186" t="s">
        <v>218</v>
      </c>
      <c r="G143" s="187" t="s">
        <v>161</v>
      </c>
      <c r="H143" s="188">
        <v>500</v>
      </c>
      <c r="I143" s="189"/>
      <c r="J143" s="190">
        <f t="shared" si="0"/>
        <v>0</v>
      </c>
      <c r="K143" s="191"/>
      <c r="L143" s="36"/>
      <c r="M143" s="192" t="s">
        <v>1</v>
      </c>
      <c r="N143" s="193" t="s">
        <v>42</v>
      </c>
      <c r="O143" s="68"/>
      <c r="P143" s="194">
        <f t="shared" si="1"/>
        <v>0</v>
      </c>
      <c r="Q143" s="194">
        <v>0</v>
      </c>
      <c r="R143" s="194">
        <f t="shared" si="2"/>
        <v>0</v>
      </c>
      <c r="S143" s="194">
        <v>0</v>
      </c>
      <c r="T143" s="195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184</v>
      </c>
      <c r="AT143" s="196" t="s">
        <v>140</v>
      </c>
      <c r="AU143" s="196" t="s">
        <v>87</v>
      </c>
      <c r="AY143" s="14" t="s">
        <v>137</v>
      </c>
      <c r="BE143" s="197">
        <f t="shared" si="4"/>
        <v>0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85</v>
      </c>
      <c r="BK143" s="197">
        <f t="shared" si="9"/>
        <v>0</v>
      </c>
      <c r="BL143" s="14" t="s">
        <v>184</v>
      </c>
      <c r="BM143" s="196" t="s">
        <v>719</v>
      </c>
    </row>
    <row r="144" spans="1:65" s="2" customFormat="1" ht="24.15" customHeight="1">
      <c r="A144" s="31"/>
      <c r="B144" s="32"/>
      <c r="C144" s="198" t="s">
        <v>229</v>
      </c>
      <c r="D144" s="198" t="s">
        <v>187</v>
      </c>
      <c r="E144" s="199" t="s">
        <v>221</v>
      </c>
      <c r="F144" s="200" t="s">
        <v>222</v>
      </c>
      <c r="G144" s="201" t="s">
        <v>161</v>
      </c>
      <c r="H144" s="202">
        <v>500</v>
      </c>
      <c r="I144" s="203"/>
      <c r="J144" s="204">
        <f t="shared" si="0"/>
        <v>0</v>
      </c>
      <c r="K144" s="205"/>
      <c r="L144" s="206"/>
      <c r="M144" s="207" t="s">
        <v>1</v>
      </c>
      <c r="N144" s="208" t="s">
        <v>42</v>
      </c>
      <c r="O144" s="68"/>
      <c r="P144" s="194">
        <f t="shared" si="1"/>
        <v>0</v>
      </c>
      <c r="Q144" s="194">
        <v>1.2E-4</v>
      </c>
      <c r="R144" s="194">
        <f t="shared" si="2"/>
        <v>6.0000000000000005E-2</v>
      </c>
      <c r="S144" s="194">
        <v>0</v>
      </c>
      <c r="T144" s="195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190</v>
      </c>
      <c r="AT144" s="196" t="s">
        <v>187</v>
      </c>
      <c r="AU144" s="196" t="s">
        <v>87</v>
      </c>
      <c r="AY144" s="14" t="s">
        <v>137</v>
      </c>
      <c r="BE144" s="197">
        <f t="shared" si="4"/>
        <v>0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85</v>
      </c>
      <c r="BK144" s="197">
        <f t="shared" si="9"/>
        <v>0</v>
      </c>
      <c r="BL144" s="14" t="s">
        <v>184</v>
      </c>
      <c r="BM144" s="196" t="s">
        <v>720</v>
      </c>
    </row>
    <row r="145" spans="1:65" s="2" customFormat="1" ht="24.15" customHeight="1">
      <c r="A145" s="31"/>
      <c r="B145" s="32"/>
      <c r="C145" s="184" t="s">
        <v>186</v>
      </c>
      <c r="D145" s="184" t="s">
        <v>140</v>
      </c>
      <c r="E145" s="185" t="s">
        <v>217</v>
      </c>
      <c r="F145" s="186" t="s">
        <v>218</v>
      </c>
      <c r="G145" s="187" t="s">
        <v>161</v>
      </c>
      <c r="H145" s="188">
        <v>85</v>
      </c>
      <c r="I145" s="189"/>
      <c r="J145" s="190">
        <f t="shared" si="0"/>
        <v>0</v>
      </c>
      <c r="K145" s="191"/>
      <c r="L145" s="36"/>
      <c r="M145" s="192" t="s">
        <v>1</v>
      </c>
      <c r="N145" s="193" t="s">
        <v>42</v>
      </c>
      <c r="O145" s="68"/>
      <c r="P145" s="194">
        <f t="shared" si="1"/>
        <v>0</v>
      </c>
      <c r="Q145" s="194">
        <v>0</v>
      </c>
      <c r="R145" s="194">
        <f t="shared" si="2"/>
        <v>0</v>
      </c>
      <c r="S145" s="194">
        <v>0</v>
      </c>
      <c r="T145" s="195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184</v>
      </c>
      <c r="AT145" s="196" t="s">
        <v>140</v>
      </c>
      <c r="AU145" s="196" t="s">
        <v>87</v>
      </c>
      <c r="AY145" s="14" t="s">
        <v>137</v>
      </c>
      <c r="BE145" s="197">
        <f t="shared" si="4"/>
        <v>0</v>
      </c>
      <c r="BF145" s="197">
        <f t="shared" si="5"/>
        <v>0</v>
      </c>
      <c r="BG145" s="197">
        <f t="shared" si="6"/>
        <v>0</v>
      </c>
      <c r="BH145" s="197">
        <f t="shared" si="7"/>
        <v>0</v>
      </c>
      <c r="BI145" s="197">
        <f t="shared" si="8"/>
        <v>0</v>
      </c>
      <c r="BJ145" s="14" t="s">
        <v>85</v>
      </c>
      <c r="BK145" s="197">
        <f t="shared" si="9"/>
        <v>0</v>
      </c>
      <c r="BL145" s="14" t="s">
        <v>184</v>
      </c>
      <c r="BM145" s="196" t="s">
        <v>721</v>
      </c>
    </row>
    <row r="146" spans="1:65" s="2" customFormat="1" ht="24.15" customHeight="1">
      <c r="A146" s="31"/>
      <c r="B146" s="32"/>
      <c r="C146" s="198" t="s">
        <v>192</v>
      </c>
      <c r="D146" s="198" t="s">
        <v>187</v>
      </c>
      <c r="E146" s="199" t="s">
        <v>221</v>
      </c>
      <c r="F146" s="200" t="s">
        <v>222</v>
      </c>
      <c r="G146" s="201" t="s">
        <v>161</v>
      </c>
      <c r="H146" s="202">
        <v>85</v>
      </c>
      <c r="I146" s="203"/>
      <c r="J146" s="204">
        <f t="shared" si="0"/>
        <v>0</v>
      </c>
      <c r="K146" s="205"/>
      <c r="L146" s="206"/>
      <c r="M146" s="207" t="s">
        <v>1</v>
      </c>
      <c r="N146" s="208" t="s">
        <v>42</v>
      </c>
      <c r="O146" s="68"/>
      <c r="P146" s="194">
        <f t="shared" si="1"/>
        <v>0</v>
      </c>
      <c r="Q146" s="194">
        <v>1.2E-4</v>
      </c>
      <c r="R146" s="194">
        <f t="shared" si="2"/>
        <v>1.0200000000000001E-2</v>
      </c>
      <c r="S146" s="194">
        <v>0</v>
      </c>
      <c r="T146" s="195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190</v>
      </c>
      <c r="AT146" s="196" t="s">
        <v>187</v>
      </c>
      <c r="AU146" s="196" t="s">
        <v>87</v>
      </c>
      <c r="AY146" s="14" t="s">
        <v>137</v>
      </c>
      <c r="BE146" s="197">
        <f t="shared" si="4"/>
        <v>0</v>
      </c>
      <c r="BF146" s="197">
        <f t="shared" si="5"/>
        <v>0</v>
      </c>
      <c r="BG146" s="197">
        <f t="shared" si="6"/>
        <v>0</v>
      </c>
      <c r="BH146" s="197">
        <f t="shared" si="7"/>
        <v>0</v>
      </c>
      <c r="BI146" s="197">
        <f t="shared" si="8"/>
        <v>0</v>
      </c>
      <c r="BJ146" s="14" t="s">
        <v>85</v>
      </c>
      <c r="BK146" s="197">
        <f t="shared" si="9"/>
        <v>0</v>
      </c>
      <c r="BL146" s="14" t="s">
        <v>184</v>
      </c>
      <c r="BM146" s="196" t="s">
        <v>722</v>
      </c>
    </row>
    <row r="147" spans="1:65" s="2" customFormat="1" ht="24.15" customHeight="1">
      <c r="A147" s="31"/>
      <c r="B147" s="32"/>
      <c r="C147" s="184" t="s">
        <v>233</v>
      </c>
      <c r="D147" s="184" t="s">
        <v>140</v>
      </c>
      <c r="E147" s="185" t="s">
        <v>217</v>
      </c>
      <c r="F147" s="186" t="s">
        <v>218</v>
      </c>
      <c r="G147" s="187" t="s">
        <v>161</v>
      </c>
      <c r="H147" s="188">
        <v>360</v>
      </c>
      <c r="I147" s="189"/>
      <c r="J147" s="190">
        <f t="shared" si="0"/>
        <v>0</v>
      </c>
      <c r="K147" s="191"/>
      <c r="L147" s="36"/>
      <c r="M147" s="192" t="s">
        <v>1</v>
      </c>
      <c r="N147" s="193" t="s">
        <v>42</v>
      </c>
      <c r="O147" s="68"/>
      <c r="P147" s="194">
        <f t="shared" si="1"/>
        <v>0</v>
      </c>
      <c r="Q147" s="194">
        <v>0</v>
      </c>
      <c r="R147" s="194">
        <f t="shared" si="2"/>
        <v>0</v>
      </c>
      <c r="S147" s="194">
        <v>0</v>
      </c>
      <c r="T147" s="195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184</v>
      </c>
      <c r="AT147" s="196" t="s">
        <v>140</v>
      </c>
      <c r="AU147" s="196" t="s">
        <v>87</v>
      </c>
      <c r="AY147" s="14" t="s">
        <v>137</v>
      </c>
      <c r="BE147" s="197">
        <f t="shared" si="4"/>
        <v>0</v>
      </c>
      <c r="BF147" s="197">
        <f t="shared" si="5"/>
        <v>0</v>
      </c>
      <c r="BG147" s="197">
        <f t="shared" si="6"/>
        <v>0</v>
      </c>
      <c r="BH147" s="197">
        <f t="shared" si="7"/>
        <v>0</v>
      </c>
      <c r="BI147" s="197">
        <f t="shared" si="8"/>
        <v>0</v>
      </c>
      <c r="BJ147" s="14" t="s">
        <v>85</v>
      </c>
      <c r="BK147" s="197">
        <f t="shared" si="9"/>
        <v>0</v>
      </c>
      <c r="BL147" s="14" t="s">
        <v>184</v>
      </c>
      <c r="BM147" s="196" t="s">
        <v>723</v>
      </c>
    </row>
    <row r="148" spans="1:65" s="2" customFormat="1" ht="24.15" customHeight="1">
      <c r="A148" s="31"/>
      <c r="B148" s="32"/>
      <c r="C148" s="198" t="s">
        <v>237</v>
      </c>
      <c r="D148" s="198" t="s">
        <v>187</v>
      </c>
      <c r="E148" s="199" t="s">
        <v>226</v>
      </c>
      <c r="F148" s="200" t="s">
        <v>227</v>
      </c>
      <c r="G148" s="201" t="s">
        <v>161</v>
      </c>
      <c r="H148" s="202">
        <v>360</v>
      </c>
      <c r="I148" s="203"/>
      <c r="J148" s="204">
        <f t="shared" si="0"/>
        <v>0</v>
      </c>
      <c r="K148" s="205"/>
      <c r="L148" s="206"/>
      <c r="M148" s="207" t="s">
        <v>1</v>
      </c>
      <c r="N148" s="208" t="s">
        <v>42</v>
      </c>
      <c r="O148" s="68"/>
      <c r="P148" s="194">
        <f t="shared" si="1"/>
        <v>0</v>
      </c>
      <c r="Q148" s="194">
        <v>1.7000000000000001E-4</v>
      </c>
      <c r="R148" s="194">
        <f t="shared" si="2"/>
        <v>6.1200000000000004E-2</v>
      </c>
      <c r="S148" s="194">
        <v>0</v>
      </c>
      <c r="T148" s="195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190</v>
      </c>
      <c r="AT148" s="196" t="s">
        <v>187</v>
      </c>
      <c r="AU148" s="196" t="s">
        <v>87</v>
      </c>
      <c r="AY148" s="14" t="s">
        <v>137</v>
      </c>
      <c r="BE148" s="197">
        <f t="shared" si="4"/>
        <v>0</v>
      </c>
      <c r="BF148" s="197">
        <f t="shared" si="5"/>
        <v>0</v>
      </c>
      <c r="BG148" s="197">
        <f t="shared" si="6"/>
        <v>0</v>
      </c>
      <c r="BH148" s="197">
        <f t="shared" si="7"/>
        <v>0</v>
      </c>
      <c r="BI148" s="197">
        <f t="shared" si="8"/>
        <v>0</v>
      </c>
      <c r="BJ148" s="14" t="s">
        <v>85</v>
      </c>
      <c r="BK148" s="197">
        <f t="shared" si="9"/>
        <v>0</v>
      </c>
      <c r="BL148" s="14" t="s">
        <v>184</v>
      </c>
      <c r="BM148" s="196" t="s">
        <v>724</v>
      </c>
    </row>
    <row r="149" spans="1:65" s="2" customFormat="1" ht="24.15" customHeight="1">
      <c r="A149" s="31"/>
      <c r="B149" s="32"/>
      <c r="C149" s="184" t="s">
        <v>196</v>
      </c>
      <c r="D149" s="184" t="s">
        <v>140</v>
      </c>
      <c r="E149" s="185" t="s">
        <v>217</v>
      </c>
      <c r="F149" s="186" t="s">
        <v>218</v>
      </c>
      <c r="G149" s="187" t="s">
        <v>161</v>
      </c>
      <c r="H149" s="188">
        <v>40</v>
      </c>
      <c r="I149" s="189"/>
      <c r="J149" s="190">
        <f t="shared" si="0"/>
        <v>0</v>
      </c>
      <c r="K149" s="191"/>
      <c r="L149" s="36"/>
      <c r="M149" s="192" t="s">
        <v>1</v>
      </c>
      <c r="N149" s="193" t="s">
        <v>42</v>
      </c>
      <c r="O149" s="68"/>
      <c r="P149" s="194">
        <f t="shared" si="1"/>
        <v>0</v>
      </c>
      <c r="Q149" s="194">
        <v>0</v>
      </c>
      <c r="R149" s="194">
        <f t="shared" si="2"/>
        <v>0</v>
      </c>
      <c r="S149" s="194">
        <v>0</v>
      </c>
      <c r="T149" s="195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184</v>
      </c>
      <c r="AT149" s="196" t="s">
        <v>140</v>
      </c>
      <c r="AU149" s="196" t="s">
        <v>87</v>
      </c>
      <c r="AY149" s="14" t="s">
        <v>137</v>
      </c>
      <c r="BE149" s="197">
        <f t="shared" si="4"/>
        <v>0</v>
      </c>
      <c r="BF149" s="197">
        <f t="shared" si="5"/>
        <v>0</v>
      </c>
      <c r="BG149" s="197">
        <f t="shared" si="6"/>
        <v>0</v>
      </c>
      <c r="BH149" s="197">
        <f t="shared" si="7"/>
        <v>0</v>
      </c>
      <c r="BI149" s="197">
        <f t="shared" si="8"/>
        <v>0</v>
      </c>
      <c r="BJ149" s="14" t="s">
        <v>85</v>
      </c>
      <c r="BK149" s="197">
        <f t="shared" si="9"/>
        <v>0</v>
      </c>
      <c r="BL149" s="14" t="s">
        <v>184</v>
      </c>
      <c r="BM149" s="196" t="s">
        <v>725</v>
      </c>
    </row>
    <row r="150" spans="1:65" s="2" customFormat="1" ht="44.25" customHeight="1">
      <c r="A150" s="31"/>
      <c r="B150" s="32"/>
      <c r="C150" s="198" t="s">
        <v>366</v>
      </c>
      <c r="D150" s="198" t="s">
        <v>187</v>
      </c>
      <c r="E150" s="199" t="s">
        <v>598</v>
      </c>
      <c r="F150" s="200" t="s">
        <v>599</v>
      </c>
      <c r="G150" s="201" t="s">
        <v>161</v>
      </c>
      <c r="H150" s="202">
        <v>40</v>
      </c>
      <c r="I150" s="203"/>
      <c r="J150" s="204">
        <f t="shared" si="0"/>
        <v>0</v>
      </c>
      <c r="K150" s="205"/>
      <c r="L150" s="206"/>
      <c r="M150" s="207" t="s">
        <v>1</v>
      </c>
      <c r="N150" s="208" t="s">
        <v>42</v>
      </c>
      <c r="O150" s="68"/>
      <c r="P150" s="194">
        <f t="shared" si="1"/>
        <v>0</v>
      </c>
      <c r="Q150" s="194">
        <v>1.8000000000000001E-4</v>
      </c>
      <c r="R150" s="194">
        <f t="shared" si="2"/>
        <v>7.2000000000000007E-3</v>
      </c>
      <c r="S150" s="194">
        <v>0</v>
      </c>
      <c r="T150" s="195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190</v>
      </c>
      <c r="AT150" s="196" t="s">
        <v>187</v>
      </c>
      <c r="AU150" s="196" t="s">
        <v>87</v>
      </c>
      <c r="AY150" s="14" t="s">
        <v>137</v>
      </c>
      <c r="BE150" s="197">
        <f t="shared" si="4"/>
        <v>0</v>
      </c>
      <c r="BF150" s="197">
        <f t="shared" si="5"/>
        <v>0</v>
      </c>
      <c r="BG150" s="197">
        <f t="shared" si="6"/>
        <v>0</v>
      </c>
      <c r="BH150" s="197">
        <f t="shared" si="7"/>
        <v>0</v>
      </c>
      <c r="BI150" s="197">
        <f t="shared" si="8"/>
        <v>0</v>
      </c>
      <c r="BJ150" s="14" t="s">
        <v>85</v>
      </c>
      <c r="BK150" s="197">
        <f t="shared" si="9"/>
        <v>0</v>
      </c>
      <c r="BL150" s="14" t="s">
        <v>184</v>
      </c>
      <c r="BM150" s="196" t="s">
        <v>726</v>
      </c>
    </row>
    <row r="151" spans="1:65" s="2" customFormat="1" ht="24.15" customHeight="1">
      <c r="A151" s="31"/>
      <c r="B151" s="32"/>
      <c r="C151" s="184" t="s">
        <v>369</v>
      </c>
      <c r="D151" s="184" t="s">
        <v>140</v>
      </c>
      <c r="E151" s="185" t="s">
        <v>727</v>
      </c>
      <c r="F151" s="186" t="s">
        <v>728</v>
      </c>
      <c r="G151" s="187" t="s">
        <v>161</v>
      </c>
      <c r="H151" s="188">
        <v>30</v>
      </c>
      <c r="I151" s="189"/>
      <c r="J151" s="190">
        <f t="shared" si="0"/>
        <v>0</v>
      </c>
      <c r="K151" s="191"/>
      <c r="L151" s="36"/>
      <c r="M151" s="192" t="s">
        <v>1</v>
      </c>
      <c r="N151" s="193" t="s">
        <v>42</v>
      </c>
      <c r="O151" s="68"/>
      <c r="P151" s="194">
        <f t="shared" si="1"/>
        <v>0</v>
      </c>
      <c r="Q151" s="194">
        <v>0</v>
      </c>
      <c r="R151" s="194">
        <f t="shared" si="2"/>
        <v>0</v>
      </c>
      <c r="S151" s="194">
        <v>0</v>
      </c>
      <c r="T151" s="195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184</v>
      </c>
      <c r="AT151" s="196" t="s">
        <v>140</v>
      </c>
      <c r="AU151" s="196" t="s">
        <v>87</v>
      </c>
      <c r="AY151" s="14" t="s">
        <v>137</v>
      </c>
      <c r="BE151" s="197">
        <f t="shared" si="4"/>
        <v>0</v>
      </c>
      <c r="BF151" s="197">
        <f t="shared" si="5"/>
        <v>0</v>
      </c>
      <c r="BG151" s="197">
        <f t="shared" si="6"/>
        <v>0</v>
      </c>
      <c r="BH151" s="197">
        <f t="shared" si="7"/>
        <v>0</v>
      </c>
      <c r="BI151" s="197">
        <f t="shared" si="8"/>
        <v>0</v>
      </c>
      <c r="BJ151" s="14" t="s">
        <v>85</v>
      </c>
      <c r="BK151" s="197">
        <f t="shared" si="9"/>
        <v>0</v>
      </c>
      <c r="BL151" s="14" t="s">
        <v>184</v>
      </c>
      <c r="BM151" s="196" t="s">
        <v>729</v>
      </c>
    </row>
    <row r="152" spans="1:65" s="2" customFormat="1" ht="24.15" customHeight="1">
      <c r="A152" s="31"/>
      <c r="B152" s="32"/>
      <c r="C152" s="198" t="s">
        <v>338</v>
      </c>
      <c r="D152" s="198" t="s">
        <v>187</v>
      </c>
      <c r="E152" s="199" t="s">
        <v>730</v>
      </c>
      <c r="F152" s="200" t="s">
        <v>731</v>
      </c>
      <c r="G152" s="201" t="s">
        <v>161</v>
      </c>
      <c r="H152" s="202">
        <v>30</v>
      </c>
      <c r="I152" s="203"/>
      <c r="J152" s="204">
        <f t="shared" si="0"/>
        <v>0</v>
      </c>
      <c r="K152" s="205"/>
      <c r="L152" s="206"/>
      <c r="M152" s="207" t="s">
        <v>1</v>
      </c>
      <c r="N152" s="208" t="s">
        <v>42</v>
      </c>
      <c r="O152" s="68"/>
      <c r="P152" s="194">
        <f t="shared" si="1"/>
        <v>0</v>
      </c>
      <c r="Q152" s="194">
        <v>1.3999999999999999E-4</v>
      </c>
      <c r="R152" s="194">
        <f t="shared" si="2"/>
        <v>4.1999999999999997E-3</v>
      </c>
      <c r="S152" s="194">
        <v>0</v>
      </c>
      <c r="T152" s="195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190</v>
      </c>
      <c r="AT152" s="196" t="s">
        <v>187</v>
      </c>
      <c r="AU152" s="196" t="s">
        <v>87</v>
      </c>
      <c r="AY152" s="14" t="s">
        <v>137</v>
      </c>
      <c r="BE152" s="197">
        <f t="shared" si="4"/>
        <v>0</v>
      </c>
      <c r="BF152" s="197">
        <f t="shared" si="5"/>
        <v>0</v>
      </c>
      <c r="BG152" s="197">
        <f t="shared" si="6"/>
        <v>0</v>
      </c>
      <c r="BH152" s="197">
        <f t="shared" si="7"/>
        <v>0</v>
      </c>
      <c r="BI152" s="197">
        <f t="shared" si="8"/>
        <v>0</v>
      </c>
      <c r="BJ152" s="14" t="s">
        <v>85</v>
      </c>
      <c r="BK152" s="197">
        <f t="shared" si="9"/>
        <v>0</v>
      </c>
      <c r="BL152" s="14" t="s">
        <v>184</v>
      </c>
      <c r="BM152" s="196" t="s">
        <v>732</v>
      </c>
    </row>
    <row r="153" spans="1:65" s="2" customFormat="1" ht="24.15" customHeight="1">
      <c r="A153" s="31"/>
      <c r="B153" s="32"/>
      <c r="C153" s="184" t="s">
        <v>307</v>
      </c>
      <c r="D153" s="184" t="s">
        <v>140</v>
      </c>
      <c r="E153" s="185" t="s">
        <v>601</v>
      </c>
      <c r="F153" s="186" t="s">
        <v>602</v>
      </c>
      <c r="G153" s="187" t="s">
        <v>161</v>
      </c>
      <c r="H153" s="188">
        <v>20</v>
      </c>
      <c r="I153" s="189"/>
      <c r="J153" s="190">
        <f t="shared" si="0"/>
        <v>0</v>
      </c>
      <c r="K153" s="191"/>
      <c r="L153" s="36"/>
      <c r="M153" s="192" t="s">
        <v>1</v>
      </c>
      <c r="N153" s="193" t="s">
        <v>42</v>
      </c>
      <c r="O153" s="68"/>
      <c r="P153" s="194">
        <f t="shared" si="1"/>
        <v>0</v>
      </c>
      <c r="Q153" s="194">
        <v>0</v>
      </c>
      <c r="R153" s="194">
        <f t="shared" si="2"/>
        <v>0</v>
      </c>
      <c r="S153" s="194">
        <v>0</v>
      </c>
      <c r="T153" s="195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184</v>
      </c>
      <c r="AT153" s="196" t="s">
        <v>140</v>
      </c>
      <c r="AU153" s="196" t="s">
        <v>87</v>
      </c>
      <c r="AY153" s="14" t="s">
        <v>137</v>
      </c>
      <c r="BE153" s="197">
        <f t="shared" si="4"/>
        <v>0</v>
      </c>
      <c r="BF153" s="197">
        <f t="shared" si="5"/>
        <v>0</v>
      </c>
      <c r="BG153" s="197">
        <f t="shared" si="6"/>
        <v>0</v>
      </c>
      <c r="BH153" s="197">
        <f t="shared" si="7"/>
        <v>0</v>
      </c>
      <c r="BI153" s="197">
        <f t="shared" si="8"/>
        <v>0</v>
      </c>
      <c r="BJ153" s="14" t="s">
        <v>85</v>
      </c>
      <c r="BK153" s="197">
        <f t="shared" si="9"/>
        <v>0</v>
      </c>
      <c r="BL153" s="14" t="s">
        <v>184</v>
      </c>
      <c r="BM153" s="196" t="s">
        <v>733</v>
      </c>
    </row>
    <row r="154" spans="1:65" s="2" customFormat="1" ht="24.15" customHeight="1">
      <c r="A154" s="31"/>
      <c r="B154" s="32"/>
      <c r="C154" s="198" t="s">
        <v>311</v>
      </c>
      <c r="D154" s="198" t="s">
        <v>187</v>
      </c>
      <c r="E154" s="199" t="s">
        <v>604</v>
      </c>
      <c r="F154" s="200" t="s">
        <v>605</v>
      </c>
      <c r="G154" s="201" t="s">
        <v>161</v>
      </c>
      <c r="H154" s="202">
        <v>20</v>
      </c>
      <c r="I154" s="203"/>
      <c r="J154" s="204">
        <f t="shared" si="0"/>
        <v>0</v>
      </c>
      <c r="K154" s="205"/>
      <c r="L154" s="206"/>
      <c r="M154" s="207" t="s">
        <v>1</v>
      </c>
      <c r="N154" s="208" t="s">
        <v>42</v>
      </c>
      <c r="O154" s="68"/>
      <c r="P154" s="194">
        <f t="shared" si="1"/>
        <v>0</v>
      </c>
      <c r="Q154" s="194">
        <v>2.2399999999999998E-3</v>
      </c>
      <c r="R154" s="194">
        <f t="shared" si="2"/>
        <v>4.4799999999999993E-2</v>
      </c>
      <c r="S154" s="194">
        <v>0</v>
      </c>
      <c r="T154" s="195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190</v>
      </c>
      <c r="AT154" s="196" t="s">
        <v>187</v>
      </c>
      <c r="AU154" s="196" t="s">
        <v>87</v>
      </c>
      <c r="AY154" s="14" t="s">
        <v>137</v>
      </c>
      <c r="BE154" s="197">
        <f t="shared" si="4"/>
        <v>0</v>
      </c>
      <c r="BF154" s="197">
        <f t="shared" si="5"/>
        <v>0</v>
      </c>
      <c r="BG154" s="197">
        <f t="shared" si="6"/>
        <v>0</v>
      </c>
      <c r="BH154" s="197">
        <f t="shared" si="7"/>
        <v>0</v>
      </c>
      <c r="BI154" s="197">
        <f t="shared" si="8"/>
        <v>0</v>
      </c>
      <c r="BJ154" s="14" t="s">
        <v>85</v>
      </c>
      <c r="BK154" s="197">
        <f t="shared" si="9"/>
        <v>0</v>
      </c>
      <c r="BL154" s="14" t="s">
        <v>184</v>
      </c>
      <c r="BM154" s="196" t="s">
        <v>734</v>
      </c>
    </row>
    <row r="155" spans="1:65" s="2" customFormat="1" ht="24.15" customHeight="1">
      <c r="A155" s="31"/>
      <c r="B155" s="32"/>
      <c r="C155" s="184" t="s">
        <v>241</v>
      </c>
      <c r="D155" s="184" t="s">
        <v>140</v>
      </c>
      <c r="E155" s="185" t="s">
        <v>607</v>
      </c>
      <c r="F155" s="186" t="s">
        <v>608</v>
      </c>
      <c r="G155" s="187" t="s">
        <v>161</v>
      </c>
      <c r="H155" s="188">
        <v>33</v>
      </c>
      <c r="I155" s="189"/>
      <c r="J155" s="190">
        <f t="shared" si="0"/>
        <v>0</v>
      </c>
      <c r="K155" s="191"/>
      <c r="L155" s="36"/>
      <c r="M155" s="192" t="s">
        <v>1</v>
      </c>
      <c r="N155" s="193" t="s">
        <v>42</v>
      </c>
      <c r="O155" s="68"/>
      <c r="P155" s="194">
        <f t="shared" si="1"/>
        <v>0</v>
      </c>
      <c r="Q155" s="194">
        <v>0</v>
      </c>
      <c r="R155" s="194">
        <f t="shared" si="2"/>
        <v>0</v>
      </c>
      <c r="S155" s="194">
        <v>0</v>
      </c>
      <c r="T155" s="195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184</v>
      </c>
      <c r="AT155" s="196" t="s">
        <v>140</v>
      </c>
      <c r="AU155" s="196" t="s">
        <v>87</v>
      </c>
      <c r="AY155" s="14" t="s">
        <v>137</v>
      </c>
      <c r="BE155" s="197">
        <f t="shared" si="4"/>
        <v>0</v>
      </c>
      <c r="BF155" s="197">
        <f t="shared" si="5"/>
        <v>0</v>
      </c>
      <c r="BG155" s="197">
        <f t="shared" si="6"/>
        <v>0</v>
      </c>
      <c r="BH155" s="197">
        <f t="shared" si="7"/>
        <v>0</v>
      </c>
      <c r="BI155" s="197">
        <f t="shared" si="8"/>
        <v>0</v>
      </c>
      <c r="BJ155" s="14" t="s">
        <v>85</v>
      </c>
      <c r="BK155" s="197">
        <f t="shared" si="9"/>
        <v>0</v>
      </c>
      <c r="BL155" s="14" t="s">
        <v>184</v>
      </c>
      <c r="BM155" s="196" t="s">
        <v>735</v>
      </c>
    </row>
    <row r="156" spans="1:65" s="2" customFormat="1" ht="24.15" customHeight="1">
      <c r="A156" s="31"/>
      <c r="B156" s="32"/>
      <c r="C156" s="198" t="s">
        <v>597</v>
      </c>
      <c r="D156" s="198" t="s">
        <v>187</v>
      </c>
      <c r="E156" s="199" t="s">
        <v>610</v>
      </c>
      <c r="F156" s="200" t="s">
        <v>611</v>
      </c>
      <c r="G156" s="201" t="s">
        <v>161</v>
      </c>
      <c r="H156" s="202">
        <v>33</v>
      </c>
      <c r="I156" s="203"/>
      <c r="J156" s="204">
        <f t="shared" si="0"/>
        <v>0</v>
      </c>
      <c r="K156" s="205"/>
      <c r="L156" s="206"/>
      <c r="M156" s="207" t="s">
        <v>1</v>
      </c>
      <c r="N156" s="208" t="s">
        <v>42</v>
      </c>
      <c r="O156" s="68"/>
      <c r="P156" s="194">
        <f t="shared" si="1"/>
        <v>0</v>
      </c>
      <c r="Q156" s="194">
        <v>2.1000000000000001E-4</v>
      </c>
      <c r="R156" s="194">
        <f t="shared" si="2"/>
        <v>6.9300000000000004E-3</v>
      </c>
      <c r="S156" s="194">
        <v>0</v>
      </c>
      <c r="T156" s="195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190</v>
      </c>
      <c r="AT156" s="196" t="s">
        <v>187</v>
      </c>
      <c r="AU156" s="196" t="s">
        <v>87</v>
      </c>
      <c r="AY156" s="14" t="s">
        <v>137</v>
      </c>
      <c r="BE156" s="197">
        <f t="shared" si="4"/>
        <v>0</v>
      </c>
      <c r="BF156" s="197">
        <f t="shared" si="5"/>
        <v>0</v>
      </c>
      <c r="BG156" s="197">
        <f t="shared" si="6"/>
        <v>0</v>
      </c>
      <c r="BH156" s="197">
        <f t="shared" si="7"/>
        <v>0</v>
      </c>
      <c r="BI156" s="197">
        <f t="shared" si="8"/>
        <v>0</v>
      </c>
      <c r="BJ156" s="14" t="s">
        <v>85</v>
      </c>
      <c r="BK156" s="197">
        <f t="shared" si="9"/>
        <v>0</v>
      </c>
      <c r="BL156" s="14" t="s">
        <v>184</v>
      </c>
      <c r="BM156" s="196" t="s">
        <v>736</v>
      </c>
    </row>
    <row r="157" spans="1:65" s="2" customFormat="1" ht="24.15" customHeight="1">
      <c r="A157" s="31"/>
      <c r="B157" s="32"/>
      <c r="C157" s="184" t="s">
        <v>582</v>
      </c>
      <c r="D157" s="184" t="s">
        <v>140</v>
      </c>
      <c r="E157" s="185" t="s">
        <v>245</v>
      </c>
      <c r="F157" s="186" t="s">
        <v>246</v>
      </c>
      <c r="G157" s="187" t="s">
        <v>161</v>
      </c>
      <c r="H157" s="188">
        <v>130</v>
      </c>
      <c r="I157" s="189"/>
      <c r="J157" s="190">
        <f t="shared" si="0"/>
        <v>0</v>
      </c>
      <c r="K157" s="191"/>
      <c r="L157" s="36"/>
      <c r="M157" s="192" t="s">
        <v>1</v>
      </c>
      <c r="N157" s="193" t="s">
        <v>42</v>
      </c>
      <c r="O157" s="68"/>
      <c r="P157" s="194">
        <f t="shared" si="1"/>
        <v>0</v>
      </c>
      <c r="Q157" s="194">
        <v>0</v>
      </c>
      <c r="R157" s="194">
        <f t="shared" si="2"/>
        <v>0</v>
      </c>
      <c r="S157" s="194">
        <v>0</v>
      </c>
      <c r="T157" s="195">
        <f t="shared" si="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184</v>
      </c>
      <c r="AT157" s="196" t="s">
        <v>140</v>
      </c>
      <c r="AU157" s="196" t="s">
        <v>87</v>
      </c>
      <c r="AY157" s="14" t="s">
        <v>137</v>
      </c>
      <c r="BE157" s="197">
        <f t="shared" si="4"/>
        <v>0</v>
      </c>
      <c r="BF157" s="197">
        <f t="shared" si="5"/>
        <v>0</v>
      </c>
      <c r="BG157" s="197">
        <f t="shared" si="6"/>
        <v>0</v>
      </c>
      <c r="BH157" s="197">
        <f t="shared" si="7"/>
        <v>0</v>
      </c>
      <c r="BI157" s="197">
        <f t="shared" si="8"/>
        <v>0</v>
      </c>
      <c r="BJ157" s="14" t="s">
        <v>85</v>
      </c>
      <c r="BK157" s="197">
        <f t="shared" si="9"/>
        <v>0</v>
      </c>
      <c r="BL157" s="14" t="s">
        <v>184</v>
      </c>
      <c r="BM157" s="196" t="s">
        <v>737</v>
      </c>
    </row>
    <row r="158" spans="1:65" s="2" customFormat="1" ht="24.15" customHeight="1">
      <c r="A158" s="31"/>
      <c r="B158" s="32"/>
      <c r="C158" s="198" t="s">
        <v>181</v>
      </c>
      <c r="D158" s="198" t="s">
        <v>187</v>
      </c>
      <c r="E158" s="199" t="s">
        <v>249</v>
      </c>
      <c r="F158" s="200" t="s">
        <v>250</v>
      </c>
      <c r="G158" s="201" t="s">
        <v>161</v>
      </c>
      <c r="H158" s="202">
        <v>130</v>
      </c>
      <c r="I158" s="203"/>
      <c r="J158" s="204">
        <f t="shared" si="0"/>
        <v>0</v>
      </c>
      <c r="K158" s="205"/>
      <c r="L158" s="206"/>
      <c r="M158" s="207" t="s">
        <v>1</v>
      </c>
      <c r="N158" s="208" t="s">
        <v>42</v>
      </c>
      <c r="O158" s="68"/>
      <c r="P158" s="194">
        <f t="shared" si="1"/>
        <v>0</v>
      </c>
      <c r="Q158" s="194">
        <v>1.1000000000000001E-3</v>
      </c>
      <c r="R158" s="194">
        <f t="shared" si="2"/>
        <v>0.14300000000000002</v>
      </c>
      <c r="S158" s="194">
        <v>0</v>
      </c>
      <c r="T158" s="195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190</v>
      </c>
      <c r="AT158" s="196" t="s">
        <v>187</v>
      </c>
      <c r="AU158" s="196" t="s">
        <v>87</v>
      </c>
      <c r="AY158" s="14" t="s">
        <v>137</v>
      </c>
      <c r="BE158" s="197">
        <f t="shared" si="4"/>
        <v>0</v>
      </c>
      <c r="BF158" s="197">
        <f t="shared" si="5"/>
        <v>0</v>
      </c>
      <c r="BG158" s="197">
        <f t="shared" si="6"/>
        <v>0</v>
      </c>
      <c r="BH158" s="197">
        <f t="shared" si="7"/>
        <v>0</v>
      </c>
      <c r="BI158" s="197">
        <f t="shared" si="8"/>
        <v>0</v>
      </c>
      <c r="BJ158" s="14" t="s">
        <v>85</v>
      </c>
      <c r="BK158" s="197">
        <f t="shared" si="9"/>
        <v>0</v>
      </c>
      <c r="BL158" s="14" t="s">
        <v>184</v>
      </c>
      <c r="BM158" s="196" t="s">
        <v>738</v>
      </c>
    </row>
    <row r="159" spans="1:65" s="2" customFormat="1" ht="24.15" customHeight="1">
      <c r="A159" s="31"/>
      <c r="B159" s="32"/>
      <c r="C159" s="184" t="s">
        <v>283</v>
      </c>
      <c r="D159" s="184" t="s">
        <v>140</v>
      </c>
      <c r="E159" s="185" t="s">
        <v>253</v>
      </c>
      <c r="F159" s="186" t="s">
        <v>254</v>
      </c>
      <c r="G159" s="187" t="s">
        <v>143</v>
      </c>
      <c r="H159" s="188">
        <v>70</v>
      </c>
      <c r="I159" s="189"/>
      <c r="J159" s="190">
        <f t="shared" si="0"/>
        <v>0</v>
      </c>
      <c r="K159" s="191"/>
      <c r="L159" s="36"/>
      <c r="M159" s="192" t="s">
        <v>1</v>
      </c>
      <c r="N159" s="193" t="s">
        <v>42</v>
      </c>
      <c r="O159" s="68"/>
      <c r="P159" s="194">
        <f t="shared" si="1"/>
        <v>0</v>
      </c>
      <c r="Q159" s="194">
        <v>0</v>
      </c>
      <c r="R159" s="194">
        <f t="shared" si="2"/>
        <v>0</v>
      </c>
      <c r="S159" s="194">
        <v>0</v>
      </c>
      <c r="T159" s="195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184</v>
      </c>
      <c r="AT159" s="196" t="s">
        <v>140</v>
      </c>
      <c r="AU159" s="196" t="s">
        <v>87</v>
      </c>
      <c r="AY159" s="14" t="s">
        <v>137</v>
      </c>
      <c r="BE159" s="197">
        <f t="shared" si="4"/>
        <v>0</v>
      </c>
      <c r="BF159" s="197">
        <f t="shared" si="5"/>
        <v>0</v>
      </c>
      <c r="BG159" s="197">
        <f t="shared" si="6"/>
        <v>0</v>
      </c>
      <c r="BH159" s="197">
        <f t="shared" si="7"/>
        <v>0</v>
      </c>
      <c r="BI159" s="197">
        <f t="shared" si="8"/>
        <v>0</v>
      </c>
      <c r="BJ159" s="14" t="s">
        <v>85</v>
      </c>
      <c r="BK159" s="197">
        <f t="shared" si="9"/>
        <v>0</v>
      </c>
      <c r="BL159" s="14" t="s">
        <v>184</v>
      </c>
      <c r="BM159" s="196" t="s">
        <v>739</v>
      </c>
    </row>
    <row r="160" spans="1:65" s="2" customFormat="1" ht="24.15" customHeight="1">
      <c r="A160" s="31"/>
      <c r="B160" s="32"/>
      <c r="C160" s="184" t="s">
        <v>319</v>
      </c>
      <c r="D160" s="184" t="s">
        <v>140</v>
      </c>
      <c r="E160" s="185" t="s">
        <v>257</v>
      </c>
      <c r="F160" s="186" t="s">
        <v>258</v>
      </c>
      <c r="G160" s="187" t="s">
        <v>143</v>
      </c>
      <c r="H160" s="188">
        <v>25</v>
      </c>
      <c r="I160" s="189"/>
      <c r="J160" s="190">
        <f t="shared" si="0"/>
        <v>0</v>
      </c>
      <c r="K160" s="191"/>
      <c r="L160" s="36"/>
      <c r="M160" s="192" t="s">
        <v>1</v>
      </c>
      <c r="N160" s="193" t="s">
        <v>42</v>
      </c>
      <c r="O160" s="68"/>
      <c r="P160" s="194">
        <f t="shared" si="1"/>
        <v>0</v>
      </c>
      <c r="Q160" s="194">
        <v>0</v>
      </c>
      <c r="R160" s="194">
        <f t="shared" si="2"/>
        <v>0</v>
      </c>
      <c r="S160" s="194">
        <v>0</v>
      </c>
      <c r="T160" s="195">
        <f t="shared" si="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6" t="s">
        <v>184</v>
      </c>
      <c r="AT160" s="196" t="s">
        <v>140</v>
      </c>
      <c r="AU160" s="196" t="s">
        <v>87</v>
      </c>
      <c r="AY160" s="14" t="s">
        <v>137</v>
      </c>
      <c r="BE160" s="197">
        <f t="shared" si="4"/>
        <v>0</v>
      </c>
      <c r="BF160" s="197">
        <f t="shared" si="5"/>
        <v>0</v>
      </c>
      <c r="BG160" s="197">
        <f t="shared" si="6"/>
        <v>0</v>
      </c>
      <c r="BH160" s="197">
        <f t="shared" si="7"/>
        <v>0</v>
      </c>
      <c r="BI160" s="197">
        <f t="shared" si="8"/>
        <v>0</v>
      </c>
      <c r="BJ160" s="14" t="s">
        <v>85</v>
      </c>
      <c r="BK160" s="197">
        <f t="shared" si="9"/>
        <v>0</v>
      </c>
      <c r="BL160" s="14" t="s">
        <v>184</v>
      </c>
      <c r="BM160" s="196" t="s">
        <v>740</v>
      </c>
    </row>
    <row r="161" spans="1:65" s="2" customFormat="1" ht="24.15" customHeight="1">
      <c r="A161" s="31"/>
      <c r="B161" s="32"/>
      <c r="C161" s="184" t="s">
        <v>315</v>
      </c>
      <c r="D161" s="184" t="s">
        <v>140</v>
      </c>
      <c r="E161" s="185" t="s">
        <v>261</v>
      </c>
      <c r="F161" s="186" t="s">
        <v>262</v>
      </c>
      <c r="G161" s="187" t="s">
        <v>143</v>
      </c>
      <c r="H161" s="188">
        <v>4</v>
      </c>
      <c r="I161" s="189"/>
      <c r="J161" s="190">
        <f t="shared" si="0"/>
        <v>0</v>
      </c>
      <c r="K161" s="191"/>
      <c r="L161" s="36"/>
      <c r="M161" s="192" t="s">
        <v>1</v>
      </c>
      <c r="N161" s="193" t="s">
        <v>42</v>
      </c>
      <c r="O161" s="68"/>
      <c r="P161" s="194">
        <f t="shared" si="1"/>
        <v>0</v>
      </c>
      <c r="Q161" s="194">
        <v>0</v>
      </c>
      <c r="R161" s="194">
        <f t="shared" si="2"/>
        <v>0</v>
      </c>
      <c r="S161" s="194">
        <v>0</v>
      </c>
      <c r="T161" s="195">
        <f t="shared" si="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184</v>
      </c>
      <c r="AT161" s="196" t="s">
        <v>140</v>
      </c>
      <c r="AU161" s="196" t="s">
        <v>87</v>
      </c>
      <c r="AY161" s="14" t="s">
        <v>137</v>
      </c>
      <c r="BE161" s="197">
        <f t="shared" si="4"/>
        <v>0</v>
      </c>
      <c r="BF161" s="197">
        <f t="shared" si="5"/>
        <v>0</v>
      </c>
      <c r="BG161" s="197">
        <f t="shared" si="6"/>
        <v>0</v>
      </c>
      <c r="BH161" s="197">
        <f t="shared" si="7"/>
        <v>0</v>
      </c>
      <c r="BI161" s="197">
        <f t="shared" si="8"/>
        <v>0</v>
      </c>
      <c r="BJ161" s="14" t="s">
        <v>85</v>
      </c>
      <c r="BK161" s="197">
        <f t="shared" si="9"/>
        <v>0</v>
      </c>
      <c r="BL161" s="14" t="s">
        <v>184</v>
      </c>
      <c r="BM161" s="196" t="s">
        <v>741</v>
      </c>
    </row>
    <row r="162" spans="1:65" s="2" customFormat="1" ht="24.15" customHeight="1">
      <c r="A162" s="31"/>
      <c r="B162" s="32"/>
      <c r="C162" s="184" t="s">
        <v>435</v>
      </c>
      <c r="D162" s="184" t="s">
        <v>140</v>
      </c>
      <c r="E162" s="185" t="s">
        <v>517</v>
      </c>
      <c r="F162" s="186" t="s">
        <v>618</v>
      </c>
      <c r="G162" s="187" t="s">
        <v>143</v>
      </c>
      <c r="H162" s="188">
        <v>1</v>
      </c>
      <c r="I162" s="189"/>
      <c r="J162" s="190">
        <f t="shared" si="0"/>
        <v>0</v>
      </c>
      <c r="K162" s="191"/>
      <c r="L162" s="36"/>
      <c r="M162" s="192" t="s">
        <v>1</v>
      </c>
      <c r="N162" s="193" t="s">
        <v>42</v>
      </c>
      <c r="O162" s="68"/>
      <c r="P162" s="194">
        <f t="shared" si="1"/>
        <v>0</v>
      </c>
      <c r="Q162" s="194">
        <v>0</v>
      </c>
      <c r="R162" s="194">
        <f t="shared" si="2"/>
        <v>0</v>
      </c>
      <c r="S162" s="194">
        <v>0</v>
      </c>
      <c r="T162" s="195">
        <f t="shared" si="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184</v>
      </c>
      <c r="AT162" s="196" t="s">
        <v>140</v>
      </c>
      <c r="AU162" s="196" t="s">
        <v>87</v>
      </c>
      <c r="AY162" s="14" t="s">
        <v>137</v>
      </c>
      <c r="BE162" s="197">
        <f t="shared" si="4"/>
        <v>0</v>
      </c>
      <c r="BF162" s="197">
        <f t="shared" si="5"/>
        <v>0</v>
      </c>
      <c r="BG162" s="197">
        <f t="shared" si="6"/>
        <v>0</v>
      </c>
      <c r="BH162" s="197">
        <f t="shared" si="7"/>
        <v>0</v>
      </c>
      <c r="BI162" s="197">
        <f t="shared" si="8"/>
        <v>0</v>
      </c>
      <c r="BJ162" s="14" t="s">
        <v>85</v>
      </c>
      <c r="BK162" s="197">
        <f t="shared" si="9"/>
        <v>0</v>
      </c>
      <c r="BL162" s="14" t="s">
        <v>184</v>
      </c>
      <c r="BM162" s="196" t="s">
        <v>742</v>
      </c>
    </row>
    <row r="163" spans="1:65" s="2" customFormat="1" ht="24.15" customHeight="1">
      <c r="A163" s="31"/>
      <c r="B163" s="32"/>
      <c r="C163" s="198" t="s">
        <v>431</v>
      </c>
      <c r="D163" s="198" t="s">
        <v>187</v>
      </c>
      <c r="E163" s="199" t="s">
        <v>743</v>
      </c>
      <c r="F163" s="200" t="s">
        <v>744</v>
      </c>
      <c r="G163" s="201" t="s">
        <v>143</v>
      </c>
      <c r="H163" s="202">
        <v>1</v>
      </c>
      <c r="I163" s="203"/>
      <c r="J163" s="204">
        <f t="shared" si="0"/>
        <v>0</v>
      </c>
      <c r="K163" s="205"/>
      <c r="L163" s="206"/>
      <c r="M163" s="207" t="s">
        <v>1</v>
      </c>
      <c r="N163" s="208" t="s">
        <v>42</v>
      </c>
      <c r="O163" s="68"/>
      <c r="P163" s="194">
        <f t="shared" si="1"/>
        <v>0</v>
      </c>
      <c r="Q163" s="194">
        <v>0</v>
      </c>
      <c r="R163" s="194">
        <f t="shared" si="2"/>
        <v>0</v>
      </c>
      <c r="S163" s="194">
        <v>0</v>
      </c>
      <c r="T163" s="195">
        <f t="shared" si="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6" t="s">
        <v>190</v>
      </c>
      <c r="AT163" s="196" t="s">
        <v>187</v>
      </c>
      <c r="AU163" s="196" t="s">
        <v>87</v>
      </c>
      <c r="AY163" s="14" t="s">
        <v>137</v>
      </c>
      <c r="BE163" s="197">
        <f t="shared" si="4"/>
        <v>0</v>
      </c>
      <c r="BF163" s="197">
        <f t="shared" si="5"/>
        <v>0</v>
      </c>
      <c r="BG163" s="197">
        <f t="shared" si="6"/>
        <v>0</v>
      </c>
      <c r="BH163" s="197">
        <f t="shared" si="7"/>
        <v>0</v>
      </c>
      <c r="BI163" s="197">
        <f t="shared" si="8"/>
        <v>0</v>
      </c>
      <c r="BJ163" s="14" t="s">
        <v>85</v>
      </c>
      <c r="BK163" s="197">
        <f t="shared" si="9"/>
        <v>0</v>
      </c>
      <c r="BL163" s="14" t="s">
        <v>184</v>
      </c>
      <c r="BM163" s="196" t="s">
        <v>745</v>
      </c>
    </row>
    <row r="164" spans="1:65" s="2" customFormat="1" ht="24.15" customHeight="1">
      <c r="A164" s="31"/>
      <c r="B164" s="32"/>
      <c r="C164" s="184" t="s">
        <v>443</v>
      </c>
      <c r="D164" s="184" t="s">
        <v>140</v>
      </c>
      <c r="E164" s="185" t="s">
        <v>623</v>
      </c>
      <c r="F164" s="186" t="s">
        <v>624</v>
      </c>
      <c r="G164" s="187" t="s">
        <v>143</v>
      </c>
      <c r="H164" s="188">
        <v>1</v>
      </c>
      <c r="I164" s="189"/>
      <c r="J164" s="190">
        <f t="shared" si="0"/>
        <v>0</v>
      </c>
      <c r="K164" s="191"/>
      <c r="L164" s="36"/>
      <c r="M164" s="192" t="s">
        <v>1</v>
      </c>
      <c r="N164" s="193" t="s">
        <v>42</v>
      </c>
      <c r="O164" s="68"/>
      <c r="P164" s="194">
        <f t="shared" si="1"/>
        <v>0</v>
      </c>
      <c r="Q164" s="194">
        <v>0</v>
      </c>
      <c r="R164" s="194">
        <f t="shared" si="2"/>
        <v>0</v>
      </c>
      <c r="S164" s="194">
        <v>0</v>
      </c>
      <c r="T164" s="195">
        <f t="shared" si="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184</v>
      </c>
      <c r="AT164" s="196" t="s">
        <v>140</v>
      </c>
      <c r="AU164" s="196" t="s">
        <v>87</v>
      </c>
      <c r="AY164" s="14" t="s">
        <v>137</v>
      </c>
      <c r="BE164" s="197">
        <f t="shared" si="4"/>
        <v>0</v>
      </c>
      <c r="BF164" s="197">
        <f t="shared" si="5"/>
        <v>0</v>
      </c>
      <c r="BG164" s="197">
        <f t="shared" si="6"/>
        <v>0</v>
      </c>
      <c r="BH164" s="197">
        <f t="shared" si="7"/>
        <v>0</v>
      </c>
      <c r="BI164" s="197">
        <f t="shared" si="8"/>
        <v>0</v>
      </c>
      <c r="BJ164" s="14" t="s">
        <v>85</v>
      </c>
      <c r="BK164" s="197">
        <f t="shared" si="9"/>
        <v>0</v>
      </c>
      <c r="BL164" s="14" t="s">
        <v>184</v>
      </c>
      <c r="BM164" s="196" t="s">
        <v>746</v>
      </c>
    </row>
    <row r="165" spans="1:65" s="2" customFormat="1" ht="37.75" customHeight="1">
      <c r="A165" s="31"/>
      <c r="B165" s="32"/>
      <c r="C165" s="198" t="s">
        <v>439</v>
      </c>
      <c r="D165" s="198" t="s">
        <v>187</v>
      </c>
      <c r="E165" s="199" t="s">
        <v>626</v>
      </c>
      <c r="F165" s="200" t="s">
        <v>627</v>
      </c>
      <c r="G165" s="201" t="s">
        <v>143</v>
      </c>
      <c r="H165" s="202">
        <v>1</v>
      </c>
      <c r="I165" s="203"/>
      <c r="J165" s="204">
        <f t="shared" si="0"/>
        <v>0</v>
      </c>
      <c r="K165" s="205"/>
      <c r="L165" s="206"/>
      <c r="M165" s="207" t="s">
        <v>1</v>
      </c>
      <c r="N165" s="208" t="s">
        <v>42</v>
      </c>
      <c r="O165" s="68"/>
      <c r="P165" s="194">
        <f t="shared" si="1"/>
        <v>0</v>
      </c>
      <c r="Q165" s="194">
        <v>0</v>
      </c>
      <c r="R165" s="194">
        <f t="shared" si="2"/>
        <v>0</v>
      </c>
      <c r="S165" s="194">
        <v>0</v>
      </c>
      <c r="T165" s="195">
        <f t="shared" si="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6" t="s">
        <v>190</v>
      </c>
      <c r="AT165" s="196" t="s">
        <v>187</v>
      </c>
      <c r="AU165" s="196" t="s">
        <v>87</v>
      </c>
      <c r="AY165" s="14" t="s">
        <v>137</v>
      </c>
      <c r="BE165" s="197">
        <f t="shared" si="4"/>
        <v>0</v>
      </c>
      <c r="BF165" s="197">
        <f t="shared" si="5"/>
        <v>0</v>
      </c>
      <c r="BG165" s="197">
        <f t="shared" si="6"/>
        <v>0</v>
      </c>
      <c r="BH165" s="197">
        <f t="shared" si="7"/>
        <v>0</v>
      </c>
      <c r="BI165" s="197">
        <f t="shared" si="8"/>
        <v>0</v>
      </c>
      <c r="BJ165" s="14" t="s">
        <v>85</v>
      </c>
      <c r="BK165" s="197">
        <f t="shared" si="9"/>
        <v>0</v>
      </c>
      <c r="BL165" s="14" t="s">
        <v>184</v>
      </c>
      <c r="BM165" s="196" t="s">
        <v>747</v>
      </c>
    </row>
    <row r="166" spans="1:65" s="2" customFormat="1" ht="16.5" customHeight="1">
      <c r="A166" s="31"/>
      <c r="B166" s="32"/>
      <c r="C166" s="184" t="s">
        <v>457</v>
      </c>
      <c r="D166" s="184" t="s">
        <v>140</v>
      </c>
      <c r="E166" s="185" t="s">
        <v>748</v>
      </c>
      <c r="F166" s="186" t="s">
        <v>630</v>
      </c>
      <c r="G166" s="187" t="s">
        <v>143</v>
      </c>
      <c r="H166" s="188">
        <v>1</v>
      </c>
      <c r="I166" s="189"/>
      <c r="J166" s="190">
        <f t="shared" si="0"/>
        <v>0</v>
      </c>
      <c r="K166" s="191"/>
      <c r="L166" s="36"/>
      <c r="M166" s="192" t="s">
        <v>1</v>
      </c>
      <c r="N166" s="193" t="s">
        <v>42</v>
      </c>
      <c r="O166" s="68"/>
      <c r="P166" s="194">
        <f t="shared" si="1"/>
        <v>0</v>
      </c>
      <c r="Q166" s="194">
        <v>0</v>
      </c>
      <c r="R166" s="194">
        <f t="shared" si="2"/>
        <v>0</v>
      </c>
      <c r="S166" s="194">
        <v>0</v>
      </c>
      <c r="T166" s="195">
        <f t="shared" si="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6" t="s">
        <v>184</v>
      </c>
      <c r="AT166" s="196" t="s">
        <v>140</v>
      </c>
      <c r="AU166" s="196" t="s">
        <v>87</v>
      </c>
      <c r="AY166" s="14" t="s">
        <v>137</v>
      </c>
      <c r="BE166" s="197">
        <f t="shared" si="4"/>
        <v>0</v>
      </c>
      <c r="BF166" s="197">
        <f t="shared" si="5"/>
        <v>0</v>
      </c>
      <c r="BG166" s="197">
        <f t="shared" si="6"/>
        <v>0</v>
      </c>
      <c r="BH166" s="197">
        <f t="shared" si="7"/>
        <v>0</v>
      </c>
      <c r="BI166" s="197">
        <f t="shared" si="8"/>
        <v>0</v>
      </c>
      <c r="BJ166" s="14" t="s">
        <v>85</v>
      </c>
      <c r="BK166" s="197">
        <f t="shared" si="9"/>
        <v>0</v>
      </c>
      <c r="BL166" s="14" t="s">
        <v>184</v>
      </c>
      <c r="BM166" s="196" t="s">
        <v>749</v>
      </c>
    </row>
    <row r="167" spans="1:65" s="2" customFormat="1" ht="24.15" customHeight="1">
      <c r="A167" s="31"/>
      <c r="B167" s="32"/>
      <c r="C167" s="198" t="s">
        <v>447</v>
      </c>
      <c r="D167" s="198" t="s">
        <v>187</v>
      </c>
      <c r="E167" s="199" t="s">
        <v>750</v>
      </c>
      <c r="F167" s="200" t="s">
        <v>633</v>
      </c>
      <c r="G167" s="201" t="s">
        <v>143</v>
      </c>
      <c r="H167" s="202">
        <v>1</v>
      </c>
      <c r="I167" s="203"/>
      <c r="J167" s="204">
        <f t="shared" si="0"/>
        <v>0</v>
      </c>
      <c r="K167" s="205"/>
      <c r="L167" s="206"/>
      <c r="M167" s="207" t="s">
        <v>1</v>
      </c>
      <c r="N167" s="208" t="s">
        <v>42</v>
      </c>
      <c r="O167" s="68"/>
      <c r="P167" s="194">
        <f t="shared" si="1"/>
        <v>0</v>
      </c>
      <c r="Q167" s="194">
        <v>1.2099999999999999E-3</v>
      </c>
      <c r="R167" s="194">
        <f t="shared" si="2"/>
        <v>1.2099999999999999E-3</v>
      </c>
      <c r="S167" s="194">
        <v>0</v>
      </c>
      <c r="T167" s="195">
        <f t="shared" si="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6" t="s">
        <v>190</v>
      </c>
      <c r="AT167" s="196" t="s">
        <v>187</v>
      </c>
      <c r="AU167" s="196" t="s">
        <v>87</v>
      </c>
      <c r="AY167" s="14" t="s">
        <v>137</v>
      </c>
      <c r="BE167" s="197">
        <f t="shared" si="4"/>
        <v>0</v>
      </c>
      <c r="BF167" s="197">
        <f t="shared" si="5"/>
        <v>0</v>
      </c>
      <c r="BG167" s="197">
        <f t="shared" si="6"/>
        <v>0</v>
      </c>
      <c r="BH167" s="197">
        <f t="shared" si="7"/>
        <v>0</v>
      </c>
      <c r="BI167" s="197">
        <f t="shared" si="8"/>
        <v>0</v>
      </c>
      <c r="BJ167" s="14" t="s">
        <v>85</v>
      </c>
      <c r="BK167" s="197">
        <f t="shared" si="9"/>
        <v>0</v>
      </c>
      <c r="BL167" s="14" t="s">
        <v>184</v>
      </c>
      <c r="BM167" s="196" t="s">
        <v>751</v>
      </c>
    </row>
    <row r="168" spans="1:65" s="2" customFormat="1" ht="24.15" customHeight="1">
      <c r="A168" s="31"/>
      <c r="B168" s="32"/>
      <c r="C168" s="184" t="s">
        <v>401</v>
      </c>
      <c r="D168" s="184" t="s">
        <v>140</v>
      </c>
      <c r="E168" s="185" t="s">
        <v>367</v>
      </c>
      <c r="F168" s="186" t="s">
        <v>360</v>
      </c>
      <c r="G168" s="187" t="s">
        <v>143</v>
      </c>
      <c r="H168" s="188">
        <v>19</v>
      </c>
      <c r="I168" s="189"/>
      <c r="J168" s="190">
        <f t="shared" si="0"/>
        <v>0</v>
      </c>
      <c r="K168" s="191"/>
      <c r="L168" s="36"/>
      <c r="M168" s="192" t="s">
        <v>1</v>
      </c>
      <c r="N168" s="193" t="s">
        <v>42</v>
      </c>
      <c r="O168" s="68"/>
      <c r="P168" s="194">
        <f t="shared" si="1"/>
        <v>0</v>
      </c>
      <c r="Q168" s="194">
        <v>0</v>
      </c>
      <c r="R168" s="194">
        <f t="shared" si="2"/>
        <v>0</v>
      </c>
      <c r="S168" s="194">
        <v>0</v>
      </c>
      <c r="T168" s="195">
        <f t="shared" si="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6" t="s">
        <v>184</v>
      </c>
      <c r="AT168" s="196" t="s">
        <v>140</v>
      </c>
      <c r="AU168" s="196" t="s">
        <v>87</v>
      </c>
      <c r="AY168" s="14" t="s">
        <v>137</v>
      </c>
      <c r="BE168" s="197">
        <f t="shared" si="4"/>
        <v>0</v>
      </c>
      <c r="BF168" s="197">
        <f t="shared" si="5"/>
        <v>0</v>
      </c>
      <c r="BG168" s="197">
        <f t="shared" si="6"/>
        <v>0</v>
      </c>
      <c r="BH168" s="197">
        <f t="shared" si="7"/>
        <v>0</v>
      </c>
      <c r="BI168" s="197">
        <f t="shared" si="8"/>
        <v>0</v>
      </c>
      <c r="BJ168" s="14" t="s">
        <v>85</v>
      </c>
      <c r="BK168" s="197">
        <f t="shared" si="9"/>
        <v>0</v>
      </c>
      <c r="BL168" s="14" t="s">
        <v>184</v>
      </c>
      <c r="BM168" s="196" t="s">
        <v>752</v>
      </c>
    </row>
    <row r="169" spans="1:65" s="2" customFormat="1" ht="37.75" customHeight="1">
      <c r="A169" s="31"/>
      <c r="B169" s="32"/>
      <c r="C169" s="198" t="s">
        <v>85</v>
      </c>
      <c r="D169" s="198" t="s">
        <v>187</v>
      </c>
      <c r="E169" s="199" t="s">
        <v>370</v>
      </c>
      <c r="F169" s="200" t="s">
        <v>371</v>
      </c>
      <c r="G169" s="201" t="s">
        <v>143</v>
      </c>
      <c r="H169" s="202">
        <v>19</v>
      </c>
      <c r="I169" s="203"/>
      <c r="J169" s="204">
        <f t="shared" si="0"/>
        <v>0</v>
      </c>
      <c r="K169" s="205"/>
      <c r="L169" s="206"/>
      <c r="M169" s="207" t="s">
        <v>1</v>
      </c>
      <c r="N169" s="208" t="s">
        <v>42</v>
      </c>
      <c r="O169" s="68"/>
      <c r="P169" s="194">
        <f t="shared" si="1"/>
        <v>0</v>
      </c>
      <c r="Q169" s="194">
        <v>0</v>
      </c>
      <c r="R169" s="194">
        <f t="shared" si="2"/>
        <v>0</v>
      </c>
      <c r="S169" s="194">
        <v>0</v>
      </c>
      <c r="T169" s="195">
        <f t="shared" si="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6" t="s">
        <v>190</v>
      </c>
      <c r="AT169" s="196" t="s">
        <v>187</v>
      </c>
      <c r="AU169" s="196" t="s">
        <v>87</v>
      </c>
      <c r="AY169" s="14" t="s">
        <v>137</v>
      </c>
      <c r="BE169" s="197">
        <f t="shared" si="4"/>
        <v>0</v>
      </c>
      <c r="BF169" s="197">
        <f t="shared" si="5"/>
        <v>0</v>
      </c>
      <c r="BG169" s="197">
        <f t="shared" si="6"/>
        <v>0</v>
      </c>
      <c r="BH169" s="197">
        <f t="shared" si="7"/>
        <v>0</v>
      </c>
      <c r="BI169" s="197">
        <f t="shared" si="8"/>
        <v>0</v>
      </c>
      <c r="BJ169" s="14" t="s">
        <v>85</v>
      </c>
      <c r="BK169" s="197">
        <f t="shared" si="9"/>
        <v>0</v>
      </c>
      <c r="BL169" s="14" t="s">
        <v>184</v>
      </c>
      <c r="BM169" s="196" t="s">
        <v>753</v>
      </c>
    </row>
    <row r="170" spans="1:65" s="2" customFormat="1" ht="33" customHeight="1">
      <c r="A170" s="31"/>
      <c r="B170" s="32"/>
      <c r="C170" s="184" t="s">
        <v>144</v>
      </c>
      <c r="D170" s="184" t="s">
        <v>140</v>
      </c>
      <c r="E170" s="185" t="s">
        <v>534</v>
      </c>
      <c r="F170" s="186" t="s">
        <v>535</v>
      </c>
      <c r="G170" s="187" t="s">
        <v>143</v>
      </c>
      <c r="H170" s="188">
        <v>3</v>
      </c>
      <c r="I170" s="189"/>
      <c r="J170" s="190">
        <f t="shared" si="0"/>
        <v>0</v>
      </c>
      <c r="K170" s="191"/>
      <c r="L170" s="36"/>
      <c r="M170" s="192" t="s">
        <v>1</v>
      </c>
      <c r="N170" s="193" t="s">
        <v>42</v>
      </c>
      <c r="O170" s="68"/>
      <c r="P170" s="194">
        <f t="shared" si="1"/>
        <v>0</v>
      </c>
      <c r="Q170" s="194">
        <v>0</v>
      </c>
      <c r="R170" s="194">
        <f t="shared" si="2"/>
        <v>0</v>
      </c>
      <c r="S170" s="194">
        <v>0</v>
      </c>
      <c r="T170" s="195">
        <f t="shared" si="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6" t="s">
        <v>184</v>
      </c>
      <c r="AT170" s="196" t="s">
        <v>140</v>
      </c>
      <c r="AU170" s="196" t="s">
        <v>87</v>
      </c>
      <c r="AY170" s="14" t="s">
        <v>137</v>
      </c>
      <c r="BE170" s="197">
        <f t="shared" si="4"/>
        <v>0</v>
      </c>
      <c r="BF170" s="197">
        <f t="shared" si="5"/>
        <v>0</v>
      </c>
      <c r="BG170" s="197">
        <f t="shared" si="6"/>
        <v>0</v>
      </c>
      <c r="BH170" s="197">
        <f t="shared" si="7"/>
        <v>0</v>
      </c>
      <c r="BI170" s="197">
        <f t="shared" si="8"/>
        <v>0</v>
      </c>
      <c r="BJ170" s="14" t="s">
        <v>85</v>
      </c>
      <c r="BK170" s="197">
        <f t="shared" si="9"/>
        <v>0</v>
      </c>
      <c r="BL170" s="14" t="s">
        <v>184</v>
      </c>
      <c r="BM170" s="196" t="s">
        <v>754</v>
      </c>
    </row>
    <row r="171" spans="1:65" s="2" customFormat="1" ht="33" customHeight="1">
      <c r="A171" s="31"/>
      <c r="B171" s="32"/>
      <c r="C171" s="198" t="s">
        <v>138</v>
      </c>
      <c r="D171" s="198" t="s">
        <v>187</v>
      </c>
      <c r="E171" s="199" t="s">
        <v>537</v>
      </c>
      <c r="F171" s="200" t="s">
        <v>538</v>
      </c>
      <c r="G171" s="201" t="s">
        <v>143</v>
      </c>
      <c r="H171" s="202">
        <v>3</v>
      </c>
      <c r="I171" s="203"/>
      <c r="J171" s="204">
        <f t="shared" si="0"/>
        <v>0</v>
      </c>
      <c r="K171" s="205"/>
      <c r="L171" s="206"/>
      <c r="M171" s="207" t="s">
        <v>1</v>
      </c>
      <c r="N171" s="208" t="s">
        <v>42</v>
      </c>
      <c r="O171" s="68"/>
      <c r="P171" s="194">
        <f t="shared" si="1"/>
        <v>0</v>
      </c>
      <c r="Q171" s="194">
        <v>0</v>
      </c>
      <c r="R171" s="194">
        <f t="shared" si="2"/>
        <v>0</v>
      </c>
      <c r="S171" s="194">
        <v>0</v>
      </c>
      <c r="T171" s="195">
        <f t="shared" si="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6" t="s">
        <v>190</v>
      </c>
      <c r="AT171" s="196" t="s">
        <v>187</v>
      </c>
      <c r="AU171" s="196" t="s">
        <v>87</v>
      </c>
      <c r="AY171" s="14" t="s">
        <v>137</v>
      </c>
      <c r="BE171" s="197">
        <f t="shared" si="4"/>
        <v>0</v>
      </c>
      <c r="BF171" s="197">
        <f t="shared" si="5"/>
        <v>0</v>
      </c>
      <c r="BG171" s="197">
        <f t="shared" si="6"/>
        <v>0</v>
      </c>
      <c r="BH171" s="197">
        <f t="shared" si="7"/>
        <v>0</v>
      </c>
      <c r="BI171" s="197">
        <f t="shared" si="8"/>
        <v>0</v>
      </c>
      <c r="BJ171" s="14" t="s">
        <v>85</v>
      </c>
      <c r="BK171" s="197">
        <f t="shared" si="9"/>
        <v>0</v>
      </c>
      <c r="BL171" s="14" t="s">
        <v>184</v>
      </c>
      <c r="BM171" s="196" t="s">
        <v>755</v>
      </c>
    </row>
    <row r="172" spans="1:65" s="2" customFormat="1" ht="16.5" customHeight="1">
      <c r="A172" s="31"/>
      <c r="B172" s="32"/>
      <c r="C172" s="184" t="s">
        <v>397</v>
      </c>
      <c r="D172" s="184" t="s">
        <v>140</v>
      </c>
      <c r="E172" s="185" t="s">
        <v>642</v>
      </c>
      <c r="F172" s="186" t="s">
        <v>643</v>
      </c>
      <c r="G172" s="187" t="s">
        <v>143</v>
      </c>
      <c r="H172" s="188">
        <v>5</v>
      </c>
      <c r="I172" s="189"/>
      <c r="J172" s="190">
        <f t="shared" si="0"/>
        <v>0</v>
      </c>
      <c r="K172" s="191"/>
      <c r="L172" s="36"/>
      <c r="M172" s="192" t="s">
        <v>1</v>
      </c>
      <c r="N172" s="193" t="s">
        <v>42</v>
      </c>
      <c r="O172" s="68"/>
      <c r="P172" s="194">
        <f t="shared" si="1"/>
        <v>0</v>
      </c>
      <c r="Q172" s="194">
        <v>0</v>
      </c>
      <c r="R172" s="194">
        <f t="shared" si="2"/>
        <v>0</v>
      </c>
      <c r="S172" s="194">
        <v>0</v>
      </c>
      <c r="T172" s="195">
        <f t="shared" si="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6" t="s">
        <v>184</v>
      </c>
      <c r="AT172" s="196" t="s">
        <v>140</v>
      </c>
      <c r="AU172" s="196" t="s">
        <v>87</v>
      </c>
      <c r="AY172" s="14" t="s">
        <v>137</v>
      </c>
      <c r="BE172" s="197">
        <f t="shared" si="4"/>
        <v>0</v>
      </c>
      <c r="BF172" s="197">
        <f t="shared" si="5"/>
        <v>0</v>
      </c>
      <c r="BG172" s="197">
        <f t="shared" si="6"/>
        <v>0</v>
      </c>
      <c r="BH172" s="197">
        <f t="shared" si="7"/>
        <v>0</v>
      </c>
      <c r="BI172" s="197">
        <f t="shared" si="8"/>
        <v>0</v>
      </c>
      <c r="BJ172" s="14" t="s">
        <v>85</v>
      </c>
      <c r="BK172" s="197">
        <f t="shared" si="9"/>
        <v>0</v>
      </c>
      <c r="BL172" s="14" t="s">
        <v>184</v>
      </c>
      <c r="BM172" s="196" t="s">
        <v>756</v>
      </c>
    </row>
    <row r="173" spans="1:65" s="2" customFormat="1" ht="33" customHeight="1">
      <c r="A173" s="31"/>
      <c r="B173" s="32"/>
      <c r="C173" s="198" t="s">
        <v>393</v>
      </c>
      <c r="D173" s="198" t="s">
        <v>187</v>
      </c>
      <c r="E173" s="199" t="s">
        <v>648</v>
      </c>
      <c r="F173" s="200" t="s">
        <v>649</v>
      </c>
      <c r="G173" s="201" t="s">
        <v>143</v>
      </c>
      <c r="H173" s="202">
        <v>5</v>
      </c>
      <c r="I173" s="203"/>
      <c r="J173" s="204">
        <f t="shared" ref="J173:J204" si="10">ROUND(I173*H173,2)</f>
        <v>0</v>
      </c>
      <c r="K173" s="205"/>
      <c r="L173" s="206"/>
      <c r="M173" s="207" t="s">
        <v>1</v>
      </c>
      <c r="N173" s="208" t="s">
        <v>42</v>
      </c>
      <c r="O173" s="68"/>
      <c r="P173" s="194">
        <f t="shared" ref="P173:P204" si="11">O173*H173</f>
        <v>0</v>
      </c>
      <c r="Q173" s="194">
        <v>0</v>
      </c>
      <c r="R173" s="194">
        <f t="shared" ref="R173:R204" si="12">Q173*H173</f>
        <v>0</v>
      </c>
      <c r="S173" s="194">
        <v>0</v>
      </c>
      <c r="T173" s="195">
        <f t="shared" ref="T173:T204" si="13"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6" t="s">
        <v>190</v>
      </c>
      <c r="AT173" s="196" t="s">
        <v>187</v>
      </c>
      <c r="AU173" s="196" t="s">
        <v>87</v>
      </c>
      <c r="AY173" s="14" t="s">
        <v>137</v>
      </c>
      <c r="BE173" s="197">
        <f t="shared" ref="BE173:BE189" si="14">IF(N173="základní",J173,0)</f>
        <v>0</v>
      </c>
      <c r="BF173" s="197">
        <f t="shared" ref="BF173:BF189" si="15">IF(N173="snížená",J173,0)</f>
        <v>0</v>
      </c>
      <c r="BG173" s="197">
        <f t="shared" ref="BG173:BG189" si="16">IF(N173="zákl. přenesená",J173,0)</f>
        <v>0</v>
      </c>
      <c r="BH173" s="197">
        <f t="shared" ref="BH173:BH189" si="17">IF(N173="sníž. přenesená",J173,0)</f>
        <v>0</v>
      </c>
      <c r="BI173" s="197">
        <f t="shared" ref="BI173:BI189" si="18">IF(N173="nulová",J173,0)</f>
        <v>0</v>
      </c>
      <c r="BJ173" s="14" t="s">
        <v>85</v>
      </c>
      <c r="BK173" s="197">
        <f t="shared" ref="BK173:BK189" si="19">ROUND(I173*H173,2)</f>
        <v>0</v>
      </c>
      <c r="BL173" s="14" t="s">
        <v>184</v>
      </c>
      <c r="BM173" s="196" t="s">
        <v>757</v>
      </c>
    </row>
    <row r="174" spans="1:65" s="2" customFormat="1" ht="24.15" customHeight="1">
      <c r="A174" s="31"/>
      <c r="B174" s="32"/>
      <c r="C174" s="184" t="s">
        <v>153</v>
      </c>
      <c r="D174" s="184" t="s">
        <v>140</v>
      </c>
      <c r="E174" s="185" t="s">
        <v>758</v>
      </c>
      <c r="F174" s="186" t="s">
        <v>759</v>
      </c>
      <c r="G174" s="187" t="s">
        <v>143</v>
      </c>
      <c r="H174" s="188">
        <v>4</v>
      </c>
      <c r="I174" s="189"/>
      <c r="J174" s="190">
        <f t="shared" si="10"/>
        <v>0</v>
      </c>
      <c r="K174" s="191"/>
      <c r="L174" s="36"/>
      <c r="M174" s="192" t="s">
        <v>1</v>
      </c>
      <c r="N174" s="193" t="s">
        <v>42</v>
      </c>
      <c r="O174" s="68"/>
      <c r="P174" s="194">
        <f t="shared" si="11"/>
        <v>0</v>
      </c>
      <c r="Q174" s="194">
        <v>0</v>
      </c>
      <c r="R174" s="194">
        <f t="shared" si="12"/>
        <v>0</v>
      </c>
      <c r="S174" s="194">
        <v>0</v>
      </c>
      <c r="T174" s="195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6" t="s">
        <v>184</v>
      </c>
      <c r="AT174" s="196" t="s">
        <v>140</v>
      </c>
      <c r="AU174" s="196" t="s">
        <v>87</v>
      </c>
      <c r="AY174" s="14" t="s">
        <v>137</v>
      </c>
      <c r="BE174" s="197">
        <f t="shared" si="14"/>
        <v>0</v>
      </c>
      <c r="BF174" s="197">
        <f t="shared" si="15"/>
        <v>0</v>
      </c>
      <c r="BG174" s="197">
        <f t="shared" si="16"/>
        <v>0</v>
      </c>
      <c r="BH174" s="197">
        <f t="shared" si="17"/>
        <v>0</v>
      </c>
      <c r="BI174" s="197">
        <f t="shared" si="18"/>
        <v>0</v>
      </c>
      <c r="BJ174" s="14" t="s">
        <v>85</v>
      </c>
      <c r="BK174" s="197">
        <f t="shared" si="19"/>
        <v>0</v>
      </c>
      <c r="BL174" s="14" t="s">
        <v>184</v>
      </c>
      <c r="BM174" s="196" t="s">
        <v>760</v>
      </c>
    </row>
    <row r="175" spans="1:65" s="2" customFormat="1" ht="24.15" customHeight="1">
      <c r="A175" s="31"/>
      <c r="B175" s="32"/>
      <c r="C175" s="198" t="s">
        <v>569</v>
      </c>
      <c r="D175" s="198" t="s">
        <v>187</v>
      </c>
      <c r="E175" s="199" t="s">
        <v>761</v>
      </c>
      <c r="F175" s="200" t="s">
        <v>762</v>
      </c>
      <c r="G175" s="201" t="s">
        <v>143</v>
      </c>
      <c r="H175" s="202">
        <v>4</v>
      </c>
      <c r="I175" s="203"/>
      <c r="J175" s="204">
        <f t="shared" si="10"/>
        <v>0</v>
      </c>
      <c r="K175" s="205"/>
      <c r="L175" s="206"/>
      <c r="M175" s="207" t="s">
        <v>1</v>
      </c>
      <c r="N175" s="208" t="s">
        <v>42</v>
      </c>
      <c r="O175" s="68"/>
      <c r="P175" s="194">
        <f t="shared" si="11"/>
        <v>0</v>
      </c>
      <c r="Q175" s="194">
        <v>1E-4</v>
      </c>
      <c r="R175" s="194">
        <f t="shared" si="12"/>
        <v>4.0000000000000002E-4</v>
      </c>
      <c r="S175" s="194">
        <v>0</v>
      </c>
      <c r="T175" s="195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6" t="s">
        <v>190</v>
      </c>
      <c r="AT175" s="196" t="s">
        <v>187</v>
      </c>
      <c r="AU175" s="196" t="s">
        <v>87</v>
      </c>
      <c r="AY175" s="14" t="s">
        <v>137</v>
      </c>
      <c r="BE175" s="197">
        <f t="shared" si="14"/>
        <v>0</v>
      </c>
      <c r="BF175" s="197">
        <f t="shared" si="15"/>
        <v>0</v>
      </c>
      <c r="BG175" s="197">
        <f t="shared" si="16"/>
        <v>0</v>
      </c>
      <c r="BH175" s="197">
        <f t="shared" si="17"/>
        <v>0</v>
      </c>
      <c r="BI175" s="197">
        <f t="shared" si="18"/>
        <v>0</v>
      </c>
      <c r="BJ175" s="14" t="s">
        <v>85</v>
      </c>
      <c r="BK175" s="197">
        <f t="shared" si="19"/>
        <v>0</v>
      </c>
      <c r="BL175" s="14" t="s">
        <v>184</v>
      </c>
      <c r="BM175" s="196" t="s">
        <v>763</v>
      </c>
    </row>
    <row r="176" spans="1:65" s="2" customFormat="1" ht="24.15" customHeight="1">
      <c r="A176" s="31"/>
      <c r="B176" s="32"/>
      <c r="C176" s="184" t="s">
        <v>190</v>
      </c>
      <c r="D176" s="184" t="s">
        <v>140</v>
      </c>
      <c r="E176" s="185" t="s">
        <v>764</v>
      </c>
      <c r="F176" s="186" t="s">
        <v>765</v>
      </c>
      <c r="G176" s="187" t="s">
        <v>143</v>
      </c>
      <c r="H176" s="188">
        <v>1</v>
      </c>
      <c r="I176" s="189"/>
      <c r="J176" s="190">
        <f t="shared" si="10"/>
        <v>0</v>
      </c>
      <c r="K176" s="191"/>
      <c r="L176" s="36"/>
      <c r="M176" s="192" t="s">
        <v>1</v>
      </c>
      <c r="N176" s="193" t="s">
        <v>42</v>
      </c>
      <c r="O176" s="68"/>
      <c r="P176" s="194">
        <f t="shared" si="11"/>
        <v>0</v>
      </c>
      <c r="Q176" s="194">
        <v>0</v>
      </c>
      <c r="R176" s="194">
        <f t="shared" si="12"/>
        <v>0</v>
      </c>
      <c r="S176" s="194">
        <v>0</v>
      </c>
      <c r="T176" s="195">
        <f t="shared" si="1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6" t="s">
        <v>184</v>
      </c>
      <c r="AT176" s="196" t="s">
        <v>140</v>
      </c>
      <c r="AU176" s="196" t="s">
        <v>87</v>
      </c>
      <c r="AY176" s="14" t="s">
        <v>137</v>
      </c>
      <c r="BE176" s="197">
        <f t="shared" si="14"/>
        <v>0</v>
      </c>
      <c r="BF176" s="197">
        <f t="shared" si="15"/>
        <v>0</v>
      </c>
      <c r="BG176" s="197">
        <f t="shared" si="16"/>
        <v>0</v>
      </c>
      <c r="BH176" s="197">
        <f t="shared" si="17"/>
        <v>0</v>
      </c>
      <c r="BI176" s="197">
        <f t="shared" si="18"/>
        <v>0</v>
      </c>
      <c r="BJ176" s="14" t="s">
        <v>85</v>
      </c>
      <c r="BK176" s="197">
        <f t="shared" si="19"/>
        <v>0</v>
      </c>
      <c r="BL176" s="14" t="s">
        <v>184</v>
      </c>
      <c r="BM176" s="196" t="s">
        <v>766</v>
      </c>
    </row>
    <row r="177" spans="1:65" s="2" customFormat="1" ht="24.15" customHeight="1">
      <c r="A177" s="31"/>
      <c r="B177" s="32"/>
      <c r="C177" s="198" t="s">
        <v>767</v>
      </c>
      <c r="D177" s="198" t="s">
        <v>187</v>
      </c>
      <c r="E177" s="199" t="s">
        <v>768</v>
      </c>
      <c r="F177" s="200" t="s">
        <v>769</v>
      </c>
      <c r="G177" s="201" t="s">
        <v>143</v>
      </c>
      <c r="H177" s="202">
        <v>1</v>
      </c>
      <c r="I177" s="203"/>
      <c r="J177" s="204">
        <f t="shared" si="10"/>
        <v>0</v>
      </c>
      <c r="K177" s="205"/>
      <c r="L177" s="206"/>
      <c r="M177" s="207" t="s">
        <v>1</v>
      </c>
      <c r="N177" s="208" t="s">
        <v>42</v>
      </c>
      <c r="O177" s="68"/>
      <c r="P177" s="194">
        <f t="shared" si="11"/>
        <v>0</v>
      </c>
      <c r="Q177" s="194">
        <v>1E-4</v>
      </c>
      <c r="R177" s="194">
        <f t="shared" si="12"/>
        <v>1E-4</v>
      </c>
      <c r="S177" s="194">
        <v>0</v>
      </c>
      <c r="T177" s="195">
        <f t="shared" si="1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6" t="s">
        <v>190</v>
      </c>
      <c r="AT177" s="196" t="s">
        <v>187</v>
      </c>
      <c r="AU177" s="196" t="s">
        <v>87</v>
      </c>
      <c r="AY177" s="14" t="s">
        <v>137</v>
      </c>
      <c r="BE177" s="197">
        <f t="shared" si="14"/>
        <v>0</v>
      </c>
      <c r="BF177" s="197">
        <f t="shared" si="15"/>
        <v>0</v>
      </c>
      <c r="BG177" s="197">
        <f t="shared" si="16"/>
        <v>0</v>
      </c>
      <c r="BH177" s="197">
        <f t="shared" si="17"/>
        <v>0</v>
      </c>
      <c r="BI177" s="197">
        <f t="shared" si="18"/>
        <v>0</v>
      </c>
      <c r="BJ177" s="14" t="s">
        <v>85</v>
      </c>
      <c r="BK177" s="197">
        <f t="shared" si="19"/>
        <v>0</v>
      </c>
      <c r="BL177" s="14" t="s">
        <v>184</v>
      </c>
      <c r="BM177" s="196" t="s">
        <v>770</v>
      </c>
    </row>
    <row r="178" spans="1:65" s="2" customFormat="1" ht="24.15" customHeight="1">
      <c r="A178" s="31"/>
      <c r="B178" s="32"/>
      <c r="C178" s="184" t="s">
        <v>458</v>
      </c>
      <c r="D178" s="184" t="s">
        <v>140</v>
      </c>
      <c r="E178" s="185" t="s">
        <v>659</v>
      </c>
      <c r="F178" s="186" t="s">
        <v>771</v>
      </c>
      <c r="G178" s="187" t="s">
        <v>143</v>
      </c>
      <c r="H178" s="188">
        <v>2</v>
      </c>
      <c r="I178" s="189"/>
      <c r="J178" s="190">
        <f t="shared" si="10"/>
        <v>0</v>
      </c>
      <c r="K178" s="191"/>
      <c r="L178" s="36"/>
      <c r="M178" s="192" t="s">
        <v>1</v>
      </c>
      <c r="N178" s="193" t="s">
        <v>42</v>
      </c>
      <c r="O178" s="68"/>
      <c r="P178" s="194">
        <f t="shared" si="11"/>
        <v>0</v>
      </c>
      <c r="Q178" s="194">
        <v>0</v>
      </c>
      <c r="R178" s="194">
        <f t="shared" si="12"/>
        <v>0</v>
      </c>
      <c r="S178" s="194">
        <v>0</v>
      </c>
      <c r="T178" s="195">
        <f t="shared" si="1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6" t="s">
        <v>184</v>
      </c>
      <c r="AT178" s="196" t="s">
        <v>140</v>
      </c>
      <c r="AU178" s="196" t="s">
        <v>87</v>
      </c>
      <c r="AY178" s="14" t="s">
        <v>137</v>
      </c>
      <c r="BE178" s="197">
        <f t="shared" si="14"/>
        <v>0</v>
      </c>
      <c r="BF178" s="197">
        <f t="shared" si="15"/>
        <v>0</v>
      </c>
      <c r="BG178" s="197">
        <f t="shared" si="16"/>
        <v>0</v>
      </c>
      <c r="BH178" s="197">
        <f t="shared" si="17"/>
        <v>0</v>
      </c>
      <c r="BI178" s="197">
        <f t="shared" si="18"/>
        <v>0</v>
      </c>
      <c r="BJ178" s="14" t="s">
        <v>85</v>
      </c>
      <c r="BK178" s="197">
        <f t="shared" si="19"/>
        <v>0</v>
      </c>
      <c r="BL178" s="14" t="s">
        <v>184</v>
      </c>
      <c r="BM178" s="196" t="s">
        <v>772</v>
      </c>
    </row>
    <row r="179" spans="1:65" s="2" customFormat="1" ht="24.15" customHeight="1">
      <c r="A179" s="31"/>
      <c r="B179" s="32"/>
      <c r="C179" s="198" t="s">
        <v>374</v>
      </c>
      <c r="D179" s="198" t="s">
        <v>187</v>
      </c>
      <c r="E179" s="199" t="s">
        <v>662</v>
      </c>
      <c r="F179" s="200" t="s">
        <v>663</v>
      </c>
      <c r="G179" s="201" t="s">
        <v>143</v>
      </c>
      <c r="H179" s="202">
        <v>2</v>
      </c>
      <c r="I179" s="203"/>
      <c r="J179" s="204">
        <f t="shared" si="10"/>
        <v>0</v>
      </c>
      <c r="K179" s="205"/>
      <c r="L179" s="206"/>
      <c r="M179" s="207" t="s">
        <v>1</v>
      </c>
      <c r="N179" s="208" t="s">
        <v>42</v>
      </c>
      <c r="O179" s="68"/>
      <c r="P179" s="194">
        <f t="shared" si="11"/>
        <v>0</v>
      </c>
      <c r="Q179" s="194">
        <v>1E-4</v>
      </c>
      <c r="R179" s="194">
        <f t="shared" si="12"/>
        <v>2.0000000000000001E-4</v>
      </c>
      <c r="S179" s="194">
        <v>0</v>
      </c>
      <c r="T179" s="195">
        <f t="shared" si="1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6" t="s">
        <v>190</v>
      </c>
      <c r="AT179" s="196" t="s">
        <v>187</v>
      </c>
      <c r="AU179" s="196" t="s">
        <v>87</v>
      </c>
      <c r="AY179" s="14" t="s">
        <v>137</v>
      </c>
      <c r="BE179" s="197">
        <f t="shared" si="14"/>
        <v>0</v>
      </c>
      <c r="BF179" s="197">
        <f t="shared" si="15"/>
        <v>0</v>
      </c>
      <c r="BG179" s="197">
        <f t="shared" si="16"/>
        <v>0</v>
      </c>
      <c r="BH179" s="197">
        <f t="shared" si="17"/>
        <v>0</v>
      </c>
      <c r="BI179" s="197">
        <f t="shared" si="18"/>
        <v>0</v>
      </c>
      <c r="BJ179" s="14" t="s">
        <v>85</v>
      </c>
      <c r="BK179" s="197">
        <f t="shared" si="19"/>
        <v>0</v>
      </c>
      <c r="BL179" s="14" t="s">
        <v>184</v>
      </c>
      <c r="BM179" s="196" t="s">
        <v>773</v>
      </c>
    </row>
    <row r="180" spans="1:65" s="2" customFormat="1" ht="16.5" customHeight="1">
      <c r="A180" s="31"/>
      <c r="B180" s="32"/>
      <c r="C180" s="184" t="s">
        <v>220</v>
      </c>
      <c r="D180" s="184" t="s">
        <v>140</v>
      </c>
      <c r="E180" s="185" t="s">
        <v>347</v>
      </c>
      <c r="F180" s="186" t="s">
        <v>348</v>
      </c>
      <c r="G180" s="187" t="s">
        <v>143</v>
      </c>
      <c r="H180" s="188">
        <v>6</v>
      </c>
      <c r="I180" s="189"/>
      <c r="J180" s="190">
        <f t="shared" si="10"/>
        <v>0</v>
      </c>
      <c r="K180" s="191"/>
      <c r="L180" s="36"/>
      <c r="M180" s="192" t="s">
        <v>1</v>
      </c>
      <c r="N180" s="193" t="s">
        <v>42</v>
      </c>
      <c r="O180" s="68"/>
      <c r="P180" s="194">
        <f t="shared" si="11"/>
        <v>0</v>
      </c>
      <c r="Q180" s="194">
        <v>0</v>
      </c>
      <c r="R180" s="194">
        <f t="shared" si="12"/>
        <v>0</v>
      </c>
      <c r="S180" s="194">
        <v>0</v>
      </c>
      <c r="T180" s="195">
        <f t="shared" si="1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6" t="s">
        <v>184</v>
      </c>
      <c r="AT180" s="196" t="s">
        <v>140</v>
      </c>
      <c r="AU180" s="196" t="s">
        <v>87</v>
      </c>
      <c r="AY180" s="14" t="s">
        <v>137</v>
      </c>
      <c r="BE180" s="197">
        <f t="shared" si="14"/>
        <v>0</v>
      </c>
      <c r="BF180" s="197">
        <f t="shared" si="15"/>
        <v>0</v>
      </c>
      <c r="BG180" s="197">
        <f t="shared" si="16"/>
        <v>0</v>
      </c>
      <c r="BH180" s="197">
        <f t="shared" si="17"/>
        <v>0</v>
      </c>
      <c r="BI180" s="197">
        <f t="shared" si="18"/>
        <v>0</v>
      </c>
      <c r="BJ180" s="14" t="s">
        <v>85</v>
      </c>
      <c r="BK180" s="197">
        <f t="shared" si="19"/>
        <v>0</v>
      </c>
      <c r="BL180" s="14" t="s">
        <v>184</v>
      </c>
      <c r="BM180" s="196" t="s">
        <v>774</v>
      </c>
    </row>
    <row r="181" spans="1:65" s="2" customFormat="1" ht="33" customHeight="1">
      <c r="A181" s="31"/>
      <c r="B181" s="32"/>
      <c r="C181" s="198" t="s">
        <v>216</v>
      </c>
      <c r="D181" s="198" t="s">
        <v>187</v>
      </c>
      <c r="E181" s="199" t="s">
        <v>351</v>
      </c>
      <c r="F181" s="200" t="s">
        <v>352</v>
      </c>
      <c r="G181" s="201" t="s">
        <v>143</v>
      </c>
      <c r="H181" s="202">
        <v>6</v>
      </c>
      <c r="I181" s="203"/>
      <c r="J181" s="204">
        <f t="shared" si="10"/>
        <v>0</v>
      </c>
      <c r="K181" s="205"/>
      <c r="L181" s="206"/>
      <c r="M181" s="207" t="s">
        <v>1</v>
      </c>
      <c r="N181" s="208" t="s">
        <v>42</v>
      </c>
      <c r="O181" s="68"/>
      <c r="P181" s="194">
        <f t="shared" si="11"/>
        <v>0</v>
      </c>
      <c r="Q181" s="194">
        <v>0</v>
      </c>
      <c r="R181" s="194">
        <f t="shared" si="12"/>
        <v>0</v>
      </c>
      <c r="S181" s="194">
        <v>0</v>
      </c>
      <c r="T181" s="195">
        <f t="shared" si="1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6" t="s">
        <v>190</v>
      </c>
      <c r="AT181" s="196" t="s">
        <v>187</v>
      </c>
      <c r="AU181" s="196" t="s">
        <v>87</v>
      </c>
      <c r="AY181" s="14" t="s">
        <v>137</v>
      </c>
      <c r="BE181" s="197">
        <f t="shared" si="14"/>
        <v>0</v>
      </c>
      <c r="BF181" s="197">
        <f t="shared" si="15"/>
        <v>0</v>
      </c>
      <c r="BG181" s="197">
        <f t="shared" si="16"/>
        <v>0</v>
      </c>
      <c r="BH181" s="197">
        <f t="shared" si="17"/>
        <v>0</v>
      </c>
      <c r="BI181" s="197">
        <f t="shared" si="18"/>
        <v>0</v>
      </c>
      <c r="BJ181" s="14" t="s">
        <v>85</v>
      </c>
      <c r="BK181" s="197">
        <f t="shared" si="19"/>
        <v>0</v>
      </c>
      <c r="BL181" s="14" t="s">
        <v>184</v>
      </c>
      <c r="BM181" s="196" t="s">
        <v>775</v>
      </c>
    </row>
    <row r="182" spans="1:65" s="2" customFormat="1" ht="16.5" customHeight="1">
      <c r="A182" s="31"/>
      <c r="B182" s="32"/>
      <c r="C182" s="184" t="s">
        <v>8</v>
      </c>
      <c r="D182" s="184" t="s">
        <v>140</v>
      </c>
      <c r="E182" s="185" t="s">
        <v>324</v>
      </c>
      <c r="F182" s="186" t="s">
        <v>340</v>
      </c>
      <c r="G182" s="187" t="s">
        <v>143</v>
      </c>
      <c r="H182" s="188">
        <v>11</v>
      </c>
      <c r="I182" s="189"/>
      <c r="J182" s="190">
        <f t="shared" si="10"/>
        <v>0</v>
      </c>
      <c r="K182" s="191"/>
      <c r="L182" s="36"/>
      <c r="M182" s="192" t="s">
        <v>1</v>
      </c>
      <c r="N182" s="193" t="s">
        <v>42</v>
      </c>
      <c r="O182" s="68"/>
      <c r="P182" s="194">
        <f t="shared" si="11"/>
        <v>0</v>
      </c>
      <c r="Q182" s="194">
        <v>0</v>
      </c>
      <c r="R182" s="194">
        <f t="shared" si="12"/>
        <v>0</v>
      </c>
      <c r="S182" s="194">
        <v>0</v>
      </c>
      <c r="T182" s="195">
        <f t="shared" si="1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6" t="s">
        <v>184</v>
      </c>
      <c r="AT182" s="196" t="s">
        <v>140</v>
      </c>
      <c r="AU182" s="196" t="s">
        <v>87</v>
      </c>
      <c r="AY182" s="14" t="s">
        <v>137</v>
      </c>
      <c r="BE182" s="197">
        <f t="shared" si="14"/>
        <v>0</v>
      </c>
      <c r="BF182" s="197">
        <f t="shared" si="15"/>
        <v>0</v>
      </c>
      <c r="BG182" s="197">
        <f t="shared" si="16"/>
        <v>0</v>
      </c>
      <c r="BH182" s="197">
        <f t="shared" si="17"/>
        <v>0</v>
      </c>
      <c r="BI182" s="197">
        <f t="shared" si="18"/>
        <v>0</v>
      </c>
      <c r="BJ182" s="14" t="s">
        <v>85</v>
      </c>
      <c r="BK182" s="197">
        <f t="shared" si="19"/>
        <v>0</v>
      </c>
      <c r="BL182" s="14" t="s">
        <v>184</v>
      </c>
      <c r="BM182" s="196" t="s">
        <v>776</v>
      </c>
    </row>
    <row r="183" spans="1:65" s="2" customFormat="1" ht="24.15" customHeight="1">
      <c r="A183" s="31"/>
      <c r="B183" s="32"/>
      <c r="C183" s="198" t="s">
        <v>224</v>
      </c>
      <c r="D183" s="198" t="s">
        <v>187</v>
      </c>
      <c r="E183" s="199" t="s">
        <v>343</v>
      </c>
      <c r="F183" s="200" t="s">
        <v>344</v>
      </c>
      <c r="G183" s="201" t="s">
        <v>143</v>
      </c>
      <c r="H183" s="202">
        <v>11</v>
      </c>
      <c r="I183" s="203"/>
      <c r="J183" s="204">
        <f t="shared" si="10"/>
        <v>0</v>
      </c>
      <c r="K183" s="205"/>
      <c r="L183" s="206"/>
      <c r="M183" s="207" t="s">
        <v>1</v>
      </c>
      <c r="N183" s="208" t="s">
        <v>42</v>
      </c>
      <c r="O183" s="68"/>
      <c r="P183" s="194">
        <f t="shared" si="11"/>
        <v>0</v>
      </c>
      <c r="Q183" s="194">
        <v>0</v>
      </c>
      <c r="R183" s="194">
        <f t="shared" si="12"/>
        <v>0</v>
      </c>
      <c r="S183" s="194">
        <v>0</v>
      </c>
      <c r="T183" s="195">
        <f t="shared" si="1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6" t="s">
        <v>190</v>
      </c>
      <c r="AT183" s="196" t="s">
        <v>187</v>
      </c>
      <c r="AU183" s="196" t="s">
        <v>87</v>
      </c>
      <c r="AY183" s="14" t="s">
        <v>137</v>
      </c>
      <c r="BE183" s="197">
        <f t="shared" si="14"/>
        <v>0</v>
      </c>
      <c r="BF183" s="197">
        <f t="shared" si="15"/>
        <v>0</v>
      </c>
      <c r="BG183" s="197">
        <f t="shared" si="16"/>
        <v>0</v>
      </c>
      <c r="BH183" s="197">
        <f t="shared" si="17"/>
        <v>0</v>
      </c>
      <c r="BI183" s="197">
        <f t="shared" si="18"/>
        <v>0</v>
      </c>
      <c r="BJ183" s="14" t="s">
        <v>85</v>
      </c>
      <c r="BK183" s="197">
        <f t="shared" si="19"/>
        <v>0</v>
      </c>
      <c r="BL183" s="14" t="s">
        <v>184</v>
      </c>
      <c r="BM183" s="196" t="s">
        <v>777</v>
      </c>
    </row>
    <row r="184" spans="1:65" s="2" customFormat="1" ht="16.5" customHeight="1">
      <c r="A184" s="31"/>
      <c r="B184" s="32"/>
      <c r="C184" s="184" t="s">
        <v>248</v>
      </c>
      <c r="D184" s="184" t="s">
        <v>140</v>
      </c>
      <c r="E184" s="185" t="s">
        <v>300</v>
      </c>
      <c r="F184" s="186" t="s">
        <v>301</v>
      </c>
      <c r="G184" s="187" t="s">
        <v>143</v>
      </c>
      <c r="H184" s="188">
        <v>5</v>
      </c>
      <c r="I184" s="189"/>
      <c r="J184" s="190">
        <f t="shared" si="10"/>
        <v>0</v>
      </c>
      <c r="K184" s="191"/>
      <c r="L184" s="36"/>
      <c r="M184" s="192" t="s">
        <v>1</v>
      </c>
      <c r="N184" s="193" t="s">
        <v>42</v>
      </c>
      <c r="O184" s="68"/>
      <c r="P184" s="194">
        <f t="shared" si="11"/>
        <v>0</v>
      </c>
      <c r="Q184" s="194">
        <v>0</v>
      </c>
      <c r="R184" s="194">
        <f t="shared" si="12"/>
        <v>0</v>
      </c>
      <c r="S184" s="194">
        <v>0</v>
      </c>
      <c r="T184" s="195">
        <f t="shared" si="1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6" t="s">
        <v>184</v>
      </c>
      <c r="AT184" s="196" t="s">
        <v>140</v>
      </c>
      <c r="AU184" s="196" t="s">
        <v>87</v>
      </c>
      <c r="AY184" s="14" t="s">
        <v>137</v>
      </c>
      <c r="BE184" s="197">
        <f t="shared" si="14"/>
        <v>0</v>
      </c>
      <c r="BF184" s="197">
        <f t="shared" si="15"/>
        <v>0</v>
      </c>
      <c r="BG184" s="197">
        <f t="shared" si="16"/>
        <v>0</v>
      </c>
      <c r="BH184" s="197">
        <f t="shared" si="17"/>
        <v>0</v>
      </c>
      <c r="BI184" s="197">
        <f t="shared" si="18"/>
        <v>0</v>
      </c>
      <c r="BJ184" s="14" t="s">
        <v>85</v>
      </c>
      <c r="BK184" s="197">
        <f t="shared" si="19"/>
        <v>0</v>
      </c>
      <c r="BL184" s="14" t="s">
        <v>184</v>
      </c>
      <c r="BM184" s="196" t="s">
        <v>778</v>
      </c>
    </row>
    <row r="185" spans="1:65" s="2" customFormat="1" ht="24.15" customHeight="1">
      <c r="A185" s="31"/>
      <c r="B185" s="32"/>
      <c r="C185" s="198" t="s">
        <v>184</v>
      </c>
      <c r="D185" s="198" t="s">
        <v>187</v>
      </c>
      <c r="E185" s="199" t="s">
        <v>671</v>
      </c>
      <c r="F185" s="200" t="s">
        <v>305</v>
      </c>
      <c r="G185" s="201" t="s">
        <v>143</v>
      </c>
      <c r="H185" s="202">
        <v>5</v>
      </c>
      <c r="I185" s="203"/>
      <c r="J185" s="204">
        <f t="shared" si="10"/>
        <v>0</v>
      </c>
      <c r="K185" s="205"/>
      <c r="L185" s="206"/>
      <c r="M185" s="207" t="s">
        <v>1</v>
      </c>
      <c r="N185" s="208" t="s">
        <v>42</v>
      </c>
      <c r="O185" s="68"/>
      <c r="P185" s="194">
        <f t="shared" si="11"/>
        <v>0</v>
      </c>
      <c r="Q185" s="194">
        <v>0</v>
      </c>
      <c r="R185" s="194">
        <f t="shared" si="12"/>
        <v>0</v>
      </c>
      <c r="S185" s="194">
        <v>0</v>
      </c>
      <c r="T185" s="195">
        <f t="shared" si="1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6" t="s">
        <v>190</v>
      </c>
      <c r="AT185" s="196" t="s">
        <v>187</v>
      </c>
      <c r="AU185" s="196" t="s">
        <v>87</v>
      </c>
      <c r="AY185" s="14" t="s">
        <v>137</v>
      </c>
      <c r="BE185" s="197">
        <f t="shared" si="14"/>
        <v>0</v>
      </c>
      <c r="BF185" s="197">
        <f t="shared" si="15"/>
        <v>0</v>
      </c>
      <c r="BG185" s="197">
        <f t="shared" si="16"/>
        <v>0</v>
      </c>
      <c r="BH185" s="197">
        <f t="shared" si="17"/>
        <v>0</v>
      </c>
      <c r="BI185" s="197">
        <f t="shared" si="18"/>
        <v>0</v>
      </c>
      <c r="BJ185" s="14" t="s">
        <v>85</v>
      </c>
      <c r="BK185" s="197">
        <f t="shared" si="19"/>
        <v>0</v>
      </c>
      <c r="BL185" s="14" t="s">
        <v>184</v>
      </c>
      <c r="BM185" s="196" t="s">
        <v>779</v>
      </c>
    </row>
    <row r="186" spans="1:65" s="2" customFormat="1" ht="16.5" customHeight="1">
      <c r="A186" s="31"/>
      <c r="B186" s="32"/>
      <c r="C186" s="184" t="s">
        <v>470</v>
      </c>
      <c r="D186" s="184" t="s">
        <v>140</v>
      </c>
      <c r="E186" s="185" t="s">
        <v>780</v>
      </c>
      <c r="F186" s="186" t="s">
        <v>301</v>
      </c>
      <c r="G186" s="187" t="s">
        <v>143</v>
      </c>
      <c r="H186" s="188">
        <v>1</v>
      </c>
      <c r="I186" s="189"/>
      <c r="J186" s="190">
        <f t="shared" si="10"/>
        <v>0</v>
      </c>
      <c r="K186" s="191"/>
      <c r="L186" s="36"/>
      <c r="M186" s="192" t="s">
        <v>1</v>
      </c>
      <c r="N186" s="193" t="s">
        <v>42</v>
      </c>
      <c r="O186" s="68"/>
      <c r="P186" s="194">
        <f t="shared" si="11"/>
        <v>0</v>
      </c>
      <c r="Q186" s="194">
        <v>0</v>
      </c>
      <c r="R186" s="194">
        <f t="shared" si="12"/>
        <v>0</v>
      </c>
      <c r="S186" s="194">
        <v>0</v>
      </c>
      <c r="T186" s="195">
        <f t="shared" si="1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6" t="s">
        <v>184</v>
      </c>
      <c r="AT186" s="196" t="s">
        <v>140</v>
      </c>
      <c r="AU186" s="196" t="s">
        <v>87</v>
      </c>
      <c r="AY186" s="14" t="s">
        <v>137</v>
      </c>
      <c r="BE186" s="197">
        <f t="shared" si="14"/>
        <v>0</v>
      </c>
      <c r="BF186" s="197">
        <f t="shared" si="15"/>
        <v>0</v>
      </c>
      <c r="BG186" s="197">
        <f t="shared" si="16"/>
        <v>0</v>
      </c>
      <c r="BH186" s="197">
        <f t="shared" si="17"/>
        <v>0</v>
      </c>
      <c r="BI186" s="197">
        <f t="shared" si="18"/>
        <v>0</v>
      </c>
      <c r="BJ186" s="14" t="s">
        <v>85</v>
      </c>
      <c r="BK186" s="197">
        <f t="shared" si="19"/>
        <v>0</v>
      </c>
      <c r="BL186" s="14" t="s">
        <v>184</v>
      </c>
      <c r="BM186" s="196" t="s">
        <v>781</v>
      </c>
    </row>
    <row r="187" spans="1:65" s="2" customFormat="1" ht="24.15" customHeight="1">
      <c r="A187" s="31"/>
      <c r="B187" s="32"/>
      <c r="C187" s="198" t="s">
        <v>465</v>
      </c>
      <c r="D187" s="198" t="s">
        <v>187</v>
      </c>
      <c r="E187" s="199" t="s">
        <v>675</v>
      </c>
      <c r="F187" s="200" t="s">
        <v>676</v>
      </c>
      <c r="G187" s="201" t="s">
        <v>143</v>
      </c>
      <c r="H187" s="202">
        <v>1</v>
      </c>
      <c r="I187" s="203"/>
      <c r="J187" s="204">
        <f t="shared" si="10"/>
        <v>0</v>
      </c>
      <c r="K187" s="205"/>
      <c r="L187" s="206"/>
      <c r="M187" s="207" t="s">
        <v>1</v>
      </c>
      <c r="N187" s="208" t="s">
        <v>42</v>
      </c>
      <c r="O187" s="68"/>
      <c r="P187" s="194">
        <f t="shared" si="11"/>
        <v>0</v>
      </c>
      <c r="Q187" s="194">
        <v>0</v>
      </c>
      <c r="R187" s="194">
        <f t="shared" si="12"/>
        <v>0</v>
      </c>
      <c r="S187" s="194">
        <v>0</v>
      </c>
      <c r="T187" s="195">
        <f t="shared" si="1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6" t="s">
        <v>190</v>
      </c>
      <c r="AT187" s="196" t="s">
        <v>187</v>
      </c>
      <c r="AU187" s="196" t="s">
        <v>87</v>
      </c>
      <c r="AY187" s="14" t="s">
        <v>137</v>
      </c>
      <c r="BE187" s="197">
        <f t="shared" si="14"/>
        <v>0</v>
      </c>
      <c r="BF187" s="197">
        <f t="shared" si="15"/>
        <v>0</v>
      </c>
      <c r="BG187" s="197">
        <f t="shared" si="16"/>
        <v>0</v>
      </c>
      <c r="BH187" s="197">
        <f t="shared" si="17"/>
        <v>0</v>
      </c>
      <c r="BI187" s="197">
        <f t="shared" si="18"/>
        <v>0</v>
      </c>
      <c r="BJ187" s="14" t="s">
        <v>85</v>
      </c>
      <c r="BK187" s="197">
        <f t="shared" si="19"/>
        <v>0</v>
      </c>
      <c r="BL187" s="14" t="s">
        <v>184</v>
      </c>
      <c r="BM187" s="196" t="s">
        <v>782</v>
      </c>
    </row>
    <row r="188" spans="1:65" s="2" customFormat="1" ht="21.75" customHeight="1">
      <c r="A188" s="31"/>
      <c r="B188" s="32"/>
      <c r="C188" s="198" t="s">
        <v>405</v>
      </c>
      <c r="D188" s="198" t="s">
        <v>187</v>
      </c>
      <c r="E188" s="199" t="s">
        <v>374</v>
      </c>
      <c r="F188" s="200" t="s">
        <v>375</v>
      </c>
      <c r="G188" s="201" t="s">
        <v>376</v>
      </c>
      <c r="H188" s="202">
        <v>1</v>
      </c>
      <c r="I188" s="203"/>
      <c r="J188" s="204">
        <f t="shared" si="10"/>
        <v>0</v>
      </c>
      <c r="K188" s="205"/>
      <c r="L188" s="206"/>
      <c r="M188" s="207" t="s">
        <v>1</v>
      </c>
      <c r="N188" s="208" t="s">
        <v>42</v>
      </c>
      <c r="O188" s="68"/>
      <c r="P188" s="194">
        <f t="shared" si="11"/>
        <v>0</v>
      </c>
      <c r="Q188" s="194">
        <v>0</v>
      </c>
      <c r="R188" s="194">
        <f t="shared" si="12"/>
        <v>0</v>
      </c>
      <c r="S188" s="194">
        <v>0</v>
      </c>
      <c r="T188" s="195">
        <f t="shared" si="1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6" t="s">
        <v>190</v>
      </c>
      <c r="AT188" s="196" t="s">
        <v>187</v>
      </c>
      <c r="AU188" s="196" t="s">
        <v>87</v>
      </c>
      <c r="AY188" s="14" t="s">
        <v>137</v>
      </c>
      <c r="BE188" s="197">
        <f t="shared" si="14"/>
        <v>0</v>
      </c>
      <c r="BF188" s="197">
        <f t="shared" si="15"/>
        <v>0</v>
      </c>
      <c r="BG188" s="197">
        <f t="shared" si="16"/>
        <v>0</v>
      </c>
      <c r="BH188" s="197">
        <f t="shared" si="17"/>
        <v>0</v>
      </c>
      <c r="BI188" s="197">
        <f t="shared" si="18"/>
        <v>0</v>
      </c>
      <c r="BJ188" s="14" t="s">
        <v>85</v>
      </c>
      <c r="BK188" s="197">
        <f t="shared" si="19"/>
        <v>0</v>
      </c>
      <c r="BL188" s="14" t="s">
        <v>184</v>
      </c>
      <c r="BM188" s="196" t="s">
        <v>783</v>
      </c>
    </row>
    <row r="189" spans="1:65" s="2" customFormat="1" ht="24.15" customHeight="1">
      <c r="A189" s="31"/>
      <c r="B189" s="32"/>
      <c r="C189" s="184" t="s">
        <v>651</v>
      </c>
      <c r="D189" s="184" t="s">
        <v>140</v>
      </c>
      <c r="E189" s="185" t="s">
        <v>379</v>
      </c>
      <c r="F189" s="186" t="s">
        <v>380</v>
      </c>
      <c r="G189" s="187" t="s">
        <v>381</v>
      </c>
      <c r="H189" s="209"/>
      <c r="I189" s="189"/>
      <c r="J189" s="190">
        <f t="shared" si="10"/>
        <v>0</v>
      </c>
      <c r="K189" s="191"/>
      <c r="L189" s="36"/>
      <c r="M189" s="192" t="s">
        <v>1</v>
      </c>
      <c r="N189" s="193" t="s">
        <v>42</v>
      </c>
      <c r="O189" s="68"/>
      <c r="P189" s="194">
        <f t="shared" si="11"/>
        <v>0</v>
      </c>
      <c r="Q189" s="194">
        <v>0</v>
      </c>
      <c r="R189" s="194">
        <f t="shared" si="12"/>
        <v>0</v>
      </c>
      <c r="S189" s="194">
        <v>0</v>
      </c>
      <c r="T189" s="195">
        <f t="shared" si="1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6" t="s">
        <v>184</v>
      </c>
      <c r="AT189" s="196" t="s">
        <v>140</v>
      </c>
      <c r="AU189" s="196" t="s">
        <v>87</v>
      </c>
      <c r="AY189" s="14" t="s">
        <v>137</v>
      </c>
      <c r="BE189" s="197">
        <f t="shared" si="14"/>
        <v>0</v>
      </c>
      <c r="BF189" s="197">
        <f t="shared" si="15"/>
        <v>0</v>
      </c>
      <c r="BG189" s="197">
        <f t="shared" si="16"/>
        <v>0</v>
      </c>
      <c r="BH189" s="197">
        <f t="shared" si="17"/>
        <v>0</v>
      </c>
      <c r="BI189" s="197">
        <f t="shared" si="18"/>
        <v>0</v>
      </c>
      <c r="BJ189" s="14" t="s">
        <v>85</v>
      </c>
      <c r="BK189" s="197">
        <f t="shared" si="19"/>
        <v>0</v>
      </c>
      <c r="BL189" s="14" t="s">
        <v>184</v>
      </c>
      <c r="BM189" s="196" t="s">
        <v>784</v>
      </c>
    </row>
    <row r="190" spans="1:65" s="12" customFormat="1" ht="22.75" customHeight="1">
      <c r="B190" s="168"/>
      <c r="C190" s="169"/>
      <c r="D190" s="170" t="s">
        <v>76</v>
      </c>
      <c r="E190" s="182" t="s">
        <v>425</v>
      </c>
      <c r="F190" s="182" t="s">
        <v>384</v>
      </c>
      <c r="G190" s="169"/>
      <c r="H190" s="169"/>
      <c r="I190" s="172"/>
      <c r="J190" s="183">
        <f>BK190</f>
        <v>0</v>
      </c>
      <c r="K190" s="169"/>
      <c r="L190" s="174"/>
      <c r="M190" s="175"/>
      <c r="N190" s="176"/>
      <c r="O190" s="176"/>
      <c r="P190" s="177">
        <f>SUM(P191:P204)</f>
        <v>0</v>
      </c>
      <c r="Q190" s="176"/>
      <c r="R190" s="177">
        <f>SUM(R191:R204)</f>
        <v>0</v>
      </c>
      <c r="S190" s="176"/>
      <c r="T190" s="178">
        <f>SUM(T191:T204)</f>
        <v>0</v>
      </c>
      <c r="AR190" s="179" t="s">
        <v>87</v>
      </c>
      <c r="AT190" s="180" t="s">
        <v>76</v>
      </c>
      <c r="AU190" s="180" t="s">
        <v>85</v>
      </c>
      <c r="AY190" s="179" t="s">
        <v>137</v>
      </c>
      <c r="BK190" s="181">
        <f>SUM(BK191:BK204)</f>
        <v>0</v>
      </c>
    </row>
    <row r="191" spans="1:65" s="2" customFormat="1" ht="16.5" customHeight="1">
      <c r="A191" s="31"/>
      <c r="B191" s="32"/>
      <c r="C191" s="184" t="s">
        <v>264</v>
      </c>
      <c r="D191" s="184" t="s">
        <v>140</v>
      </c>
      <c r="E191" s="185" t="s">
        <v>685</v>
      </c>
      <c r="F191" s="186" t="s">
        <v>686</v>
      </c>
      <c r="G191" s="187" t="s">
        <v>161</v>
      </c>
      <c r="H191" s="188">
        <v>80</v>
      </c>
      <c r="I191" s="189"/>
      <c r="J191" s="190">
        <f t="shared" ref="J191:J204" si="20">ROUND(I191*H191,2)</f>
        <v>0</v>
      </c>
      <c r="K191" s="191"/>
      <c r="L191" s="36"/>
      <c r="M191" s="192" t="s">
        <v>1</v>
      </c>
      <c r="N191" s="193" t="s">
        <v>42</v>
      </c>
      <c r="O191" s="68"/>
      <c r="P191" s="194">
        <f t="shared" ref="P191:P204" si="21">O191*H191</f>
        <v>0</v>
      </c>
      <c r="Q191" s="194">
        <v>0</v>
      </c>
      <c r="R191" s="194">
        <f t="shared" ref="R191:R204" si="22">Q191*H191</f>
        <v>0</v>
      </c>
      <c r="S191" s="194">
        <v>0</v>
      </c>
      <c r="T191" s="195">
        <f t="shared" ref="T191:T204" si="23"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6" t="s">
        <v>184</v>
      </c>
      <c r="AT191" s="196" t="s">
        <v>140</v>
      </c>
      <c r="AU191" s="196" t="s">
        <v>87</v>
      </c>
      <c r="AY191" s="14" t="s">
        <v>137</v>
      </c>
      <c r="BE191" s="197">
        <f t="shared" ref="BE191:BE204" si="24">IF(N191="základní",J191,0)</f>
        <v>0</v>
      </c>
      <c r="BF191" s="197">
        <f t="shared" ref="BF191:BF204" si="25">IF(N191="snížená",J191,0)</f>
        <v>0</v>
      </c>
      <c r="BG191" s="197">
        <f t="shared" ref="BG191:BG204" si="26">IF(N191="zákl. přenesená",J191,0)</f>
        <v>0</v>
      </c>
      <c r="BH191" s="197">
        <f t="shared" ref="BH191:BH204" si="27">IF(N191="sníž. přenesená",J191,0)</f>
        <v>0</v>
      </c>
      <c r="BI191" s="197">
        <f t="shared" ref="BI191:BI204" si="28">IF(N191="nulová",J191,0)</f>
        <v>0</v>
      </c>
      <c r="BJ191" s="14" t="s">
        <v>85</v>
      </c>
      <c r="BK191" s="197">
        <f t="shared" ref="BK191:BK204" si="29">ROUND(I191*H191,2)</f>
        <v>0</v>
      </c>
      <c r="BL191" s="14" t="s">
        <v>184</v>
      </c>
      <c r="BM191" s="196" t="s">
        <v>785</v>
      </c>
    </row>
    <row r="192" spans="1:65" s="2" customFormat="1" ht="16.5" customHeight="1">
      <c r="A192" s="31"/>
      <c r="B192" s="32"/>
      <c r="C192" s="198" t="s">
        <v>655</v>
      </c>
      <c r="D192" s="198" t="s">
        <v>187</v>
      </c>
      <c r="E192" s="199" t="s">
        <v>688</v>
      </c>
      <c r="F192" s="200" t="s">
        <v>689</v>
      </c>
      <c r="G192" s="201" t="s">
        <v>161</v>
      </c>
      <c r="H192" s="202">
        <v>80</v>
      </c>
      <c r="I192" s="203"/>
      <c r="J192" s="204">
        <f t="shared" si="20"/>
        <v>0</v>
      </c>
      <c r="K192" s="205"/>
      <c r="L192" s="206"/>
      <c r="M192" s="207" t="s">
        <v>1</v>
      </c>
      <c r="N192" s="208" t="s">
        <v>42</v>
      </c>
      <c r="O192" s="68"/>
      <c r="P192" s="194">
        <f t="shared" si="21"/>
        <v>0</v>
      </c>
      <c r="Q192" s="194">
        <v>0</v>
      </c>
      <c r="R192" s="194">
        <f t="shared" si="22"/>
        <v>0</v>
      </c>
      <c r="S192" s="194">
        <v>0</v>
      </c>
      <c r="T192" s="195">
        <f t="shared" si="2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6" t="s">
        <v>190</v>
      </c>
      <c r="AT192" s="196" t="s">
        <v>187</v>
      </c>
      <c r="AU192" s="196" t="s">
        <v>87</v>
      </c>
      <c r="AY192" s="14" t="s">
        <v>137</v>
      </c>
      <c r="BE192" s="197">
        <f t="shared" si="24"/>
        <v>0</v>
      </c>
      <c r="BF192" s="197">
        <f t="shared" si="25"/>
        <v>0</v>
      </c>
      <c r="BG192" s="197">
        <f t="shared" si="26"/>
        <v>0</v>
      </c>
      <c r="BH192" s="197">
        <f t="shared" si="27"/>
        <v>0</v>
      </c>
      <c r="BI192" s="197">
        <f t="shared" si="28"/>
        <v>0</v>
      </c>
      <c r="BJ192" s="14" t="s">
        <v>85</v>
      </c>
      <c r="BK192" s="197">
        <f t="shared" si="29"/>
        <v>0</v>
      </c>
      <c r="BL192" s="14" t="s">
        <v>184</v>
      </c>
      <c r="BM192" s="196" t="s">
        <v>786</v>
      </c>
    </row>
    <row r="193" spans="1:65" s="2" customFormat="1" ht="24.15" customHeight="1">
      <c r="A193" s="31"/>
      <c r="B193" s="32"/>
      <c r="C193" s="184" t="s">
        <v>323</v>
      </c>
      <c r="D193" s="184" t="s">
        <v>140</v>
      </c>
      <c r="E193" s="185" t="s">
        <v>691</v>
      </c>
      <c r="F193" s="186" t="s">
        <v>692</v>
      </c>
      <c r="G193" s="187" t="s">
        <v>143</v>
      </c>
      <c r="H193" s="188">
        <v>80</v>
      </c>
      <c r="I193" s="189"/>
      <c r="J193" s="190">
        <f t="shared" si="20"/>
        <v>0</v>
      </c>
      <c r="K193" s="191"/>
      <c r="L193" s="36"/>
      <c r="M193" s="192" t="s">
        <v>1</v>
      </c>
      <c r="N193" s="193" t="s">
        <v>42</v>
      </c>
      <c r="O193" s="68"/>
      <c r="P193" s="194">
        <f t="shared" si="21"/>
        <v>0</v>
      </c>
      <c r="Q193" s="194">
        <v>0</v>
      </c>
      <c r="R193" s="194">
        <f t="shared" si="22"/>
        <v>0</v>
      </c>
      <c r="S193" s="194">
        <v>0</v>
      </c>
      <c r="T193" s="195">
        <f t="shared" si="2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6" t="s">
        <v>184</v>
      </c>
      <c r="AT193" s="196" t="s">
        <v>140</v>
      </c>
      <c r="AU193" s="196" t="s">
        <v>87</v>
      </c>
      <c r="AY193" s="14" t="s">
        <v>137</v>
      </c>
      <c r="BE193" s="197">
        <f t="shared" si="24"/>
        <v>0</v>
      </c>
      <c r="BF193" s="197">
        <f t="shared" si="25"/>
        <v>0</v>
      </c>
      <c r="BG193" s="197">
        <f t="shared" si="26"/>
        <v>0</v>
      </c>
      <c r="BH193" s="197">
        <f t="shared" si="27"/>
        <v>0</v>
      </c>
      <c r="BI193" s="197">
        <f t="shared" si="28"/>
        <v>0</v>
      </c>
      <c r="BJ193" s="14" t="s">
        <v>85</v>
      </c>
      <c r="BK193" s="197">
        <f t="shared" si="29"/>
        <v>0</v>
      </c>
      <c r="BL193" s="14" t="s">
        <v>184</v>
      </c>
      <c r="BM193" s="196" t="s">
        <v>787</v>
      </c>
    </row>
    <row r="194" spans="1:65" s="2" customFormat="1" ht="21.75" customHeight="1">
      <c r="A194" s="31"/>
      <c r="B194" s="32"/>
      <c r="C194" s="198" t="s">
        <v>7</v>
      </c>
      <c r="D194" s="198" t="s">
        <v>187</v>
      </c>
      <c r="E194" s="199" t="s">
        <v>694</v>
      </c>
      <c r="F194" s="200" t="s">
        <v>695</v>
      </c>
      <c r="G194" s="201" t="s">
        <v>143</v>
      </c>
      <c r="H194" s="202">
        <v>80</v>
      </c>
      <c r="I194" s="203"/>
      <c r="J194" s="204">
        <f t="shared" si="20"/>
        <v>0</v>
      </c>
      <c r="K194" s="205"/>
      <c r="L194" s="206"/>
      <c r="M194" s="207" t="s">
        <v>1</v>
      </c>
      <c r="N194" s="208" t="s">
        <v>42</v>
      </c>
      <c r="O194" s="68"/>
      <c r="P194" s="194">
        <f t="shared" si="21"/>
        <v>0</v>
      </c>
      <c r="Q194" s="194">
        <v>0</v>
      </c>
      <c r="R194" s="194">
        <f t="shared" si="22"/>
        <v>0</v>
      </c>
      <c r="S194" s="194">
        <v>0</v>
      </c>
      <c r="T194" s="195">
        <f t="shared" si="2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6" t="s">
        <v>190</v>
      </c>
      <c r="AT194" s="196" t="s">
        <v>187</v>
      </c>
      <c r="AU194" s="196" t="s">
        <v>87</v>
      </c>
      <c r="AY194" s="14" t="s">
        <v>137</v>
      </c>
      <c r="BE194" s="197">
        <f t="shared" si="24"/>
        <v>0</v>
      </c>
      <c r="BF194" s="197">
        <f t="shared" si="25"/>
        <v>0</v>
      </c>
      <c r="BG194" s="197">
        <f t="shared" si="26"/>
        <v>0</v>
      </c>
      <c r="BH194" s="197">
        <f t="shared" si="27"/>
        <v>0</v>
      </c>
      <c r="BI194" s="197">
        <f t="shared" si="28"/>
        <v>0</v>
      </c>
      <c r="BJ194" s="14" t="s">
        <v>85</v>
      </c>
      <c r="BK194" s="197">
        <f t="shared" si="29"/>
        <v>0</v>
      </c>
      <c r="BL194" s="14" t="s">
        <v>184</v>
      </c>
      <c r="BM194" s="196" t="s">
        <v>788</v>
      </c>
    </row>
    <row r="195" spans="1:65" s="2" customFormat="1" ht="16.5" customHeight="1">
      <c r="A195" s="31"/>
      <c r="B195" s="32"/>
      <c r="C195" s="184" t="s">
        <v>346</v>
      </c>
      <c r="D195" s="184" t="s">
        <v>140</v>
      </c>
      <c r="E195" s="185" t="s">
        <v>544</v>
      </c>
      <c r="F195" s="186" t="s">
        <v>545</v>
      </c>
      <c r="G195" s="187" t="s">
        <v>161</v>
      </c>
      <c r="H195" s="188">
        <v>155</v>
      </c>
      <c r="I195" s="189"/>
      <c r="J195" s="190">
        <f t="shared" si="20"/>
        <v>0</v>
      </c>
      <c r="K195" s="191"/>
      <c r="L195" s="36"/>
      <c r="M195" s="192" t="s">
        <v>1</v>
      </c>
      <c r="N195" s="193" t="s">
        <v>42</v>
      </c>
      <c r="O195" s="68"/>
      <c r="P195" s="194">
        <f t="shared" si="21"/>
        <v>0</v>
      </c>
      <c r="Q195" s="194">
        <v>0</v>
      </c>
      <c r="R195" s="194">
        <f t="shared" si="22"/>
        <v>0</v>
      </c>
      <c r="S195" s="194">
        <v>0</v>
      </c>
      <c r="T195" s="195">
        <f t="shared" si="2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6" t="s">
        <v>184</v>
      </c>
      <c r="AT195" s="196" t="s">
        <v>140</v>
      </c>
      <c r="AU195" s="196" t="s">
        <v>87</v>
      </c>
      <c r="AY195" s="14" t="s">
        <v>137</v>
      </c>
      <c r="BE195" s="197">
        <f t="shared" si="24"/>
        <v>0</v>
      </c>
      <c r="BF195" s="197">
        <f t="shared" si="25"/>
        <v>0</v>
      </c>
      <c r="BG195" s="197">
        <f t="shared" si="26"/>
        <v>0</v>
      </c>
      <c r="BH195" s="197">
        <f t="shared" si="27"/>
        <v>0</v>
      </c>
      <c r="BI195" s="197">
        <f t="shared" si="28"/>
        <v>0</v>
      </c>
      <c r="BJ195" s="14" t="s">
        <v>85</v>
      </c>
      <c r="BK195" s="197">
        <f t="shared" si="29"/>
        <v>0</v>
      </c>
      <c r="BL195" s="14" t="s">
        <v>184</v>
      </c>
      <c r="BM195" s="196" t="s">
        <v>789</v>
      </c>
    </row>
    <row r="196" spans="1:65" s="2" customFormat="1" ht="16.5" customHeight="1">
      <c r="A196" s="31"/>
      <c r="B196" s="32"/>
      <c r="C196" s="198" t="s">
        <v>327</v>
      </c>
      <c r="D196" s="198" t="s">
        <v>187</v>
      </c>
      <c r="E196" s="199" t="s">
        <v>547</v>
      </c>
      <c r="F196" s="200" t="s">
        <v>548</v>
      </c>
      <c r="G196" s="201" t="s">
        <v>161</v>
      </c>
      <c r="H196" s="202">
        <v>155</v>
      </c>
      <c r="I196" s="203"/>
      <c r="J196" s="204">
        <f t="shared" si="20"/>
        <v>0</v>
      </c>
      <c r="K196" s="205"/>
      <c r="L196" s="206"/>
      <c r="M196" s="207" t="s">
        <v>1</v>
      </c>
      <c r="N196" s="208" t="s">
        <v>42</v>
      </c>
      <c r="O196" s="68"/>
      <c r="P196" s="194">
        <f t="shared" si="21"/>
        <v>0</v>
      </c>
      <c r="Q196" s="194">
        <v>0</v>
      </c>
      <c r="R196" s="194">
        <f t="shared" si="22"/>
        <v>0</v>
      </c>
      <c r="S196" s="194">
        <v>0</v>
      </c>
      <c r="T196" s="195">
        <f t="shared" si="2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6" t="s">
        <v>190</v>
      </c>
      <c r="AT196" s="196" t="s">
        <v>187</v>
      </c>
      <c r="AU196" s="196" t="s">
        <v>87</v>
      </c>
      <c r="AY196" s="14" t="s">
        <v>137</v>
      </c>
      <c r="BE196" s="197">
        <f t="shared" si="24"/>
        <v>0</v>
      </c>
      <c r="BF196" s="197">
        <f t="shared" si="25"/>
        <v>0</v>
      </c>
      <c r="BG196" s="197">
        <f t="shared" si="26"/>
        <v>0</v>
      </c>
      <c r="BH196" s="197">
        <f t="shared" si="27"/>
        <v>0</v>
      </c>
      <c r="BI196" s="197">
        <f t="shared" si="28"/>
        <v>0</v>
      </c>
      <c r="BJ196" s="14" t="s">
        <v>85</v>
      </c>
      <c r="BK196" s="197">
        <f t="shared" si="29"/>
        <v>0</v>
      </c>
      <c r="BL196" s="14" t="s">
        <v>184</v>
      </c>
      <c r="BM196" s="196" t="s">
        <v>790</v>
      </c>
    </row>
    <row r="197" spans="1:65" s="2" customFormat="1" ht="24.15" customHeight="1">
      <c r="A197" s="31"/>
      <c r="B197" s="32"/>
      <c r="C197" s="184" t="s">
        <v>515</v>
      </c>
      <c r="D197" s="184" t="s">
        <v>140</v>
      </c>
      <c r="E197" s="185" t="s">
        <v>550</v>
      </c>
      <c r="F197" s="186" t="s">
        <v>411</v>
      </c>
      <c r="G197" s="187" t="s">
        <v>143</v>
      </c>
      <c r="H197" s="188">
        <v>155</v>
      </c>
      <c r="I197" s="189"/>
      <c r="J197" s="190">
        <f t="shared" si="20"/>
        <v>0</v>
      </c>
      <c r="K197" s="191"/>
      <c r="L197" s="36"/>
      <c r="M197" s="192" t="s">
        <v>1</v>
      </c>
      <c r="N197" s="193" t="s">
        <v>42</v>
      </c>
      <c r="O197" s="68"/>
      <c r="P197" s="194">
        <f t="shared" si="21"/>
        <v>0</v>
      </c>
      <c r="Q197" s="194">
        <v>0</v>
      </c>
      <c r="R197" s="194">
        <f t="shared" si="22"/>
        <v>0</v>
      </c>
      <c r="S197" s="194">
        <v>0</v>
      </c>
      <c r="T197" s="195">
        <f t="shared" si="2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6" t="s">
        <v>184</v>
      </c>
      <c r="AT197" s="196" t="s">
        <v>140</v>
      </c>
      <c r="AU197" s="196" t="s">
        <v>87</v>
      </c>
      <c r="AY197" s="14" t="s">
        <v>137</v>
      </c>
      <c r="BE197" s="197">
        <f t="shared" si="24"/>
        <v>0</v>
      </c>
      <c r="BF197" s="197">
        <f t="shared" si="25"/>
        <v>0</v>
      </c>
      <c r="BG197" s="197">
        <f t="shared" si="26"/>
        <v>0</v>
      </c>
      <c r="BH197" s="197">
        <f t="shared" si="27"/>
        <v>0</v>
      </c>
      <c r="BI197" s="197">
        <f t="shared" si="28"/>
        <v>0</v>
      </c>
      <c r="BJ197" s="14" t="s">
        <v>85</v>
      </c>
      <c r="BK197" s="197">
        <f t="shared" si="29"/>
        <v>0</v>
      </c>
      <c r="BL197" s="14" t="s">
        <v>184</v>
      </c>
      <c r="BM197" s="196" t="s">
        <v>791</v>
      </c>
    </row>
    <row r="198" spans="1:65" s="2" customFormat="1" ht="16.5" customHeight="1">
      <c r="A198" s="31"/>
      <c r="B198" s="32"/>
      <c r="C198" s="198" t="s">
        <v>350</v>
      </c>
      <c r="D198" s="198" t="s">
        <v>187</v>
      </c>
      <c r="E198" s="199" t="s">
        <v>552</v>
      </c>
      <c r="F198" s="200" t="s">
        <v>553</v>
      </c>
      <c r="G198" s="201" t="s">
        <v>143</v>
      </c>
      <c r="H198" s="202">
        <v>155</v>
      </c>
      <c r="I198" s="203"/>
      <c r="J198" s="204">
        <f t="shared" si="20"/>
        <v>0</v>
      </c>
      <c r="K198" s="205"/>
      <c r="L198" s="206"/>
      <c r="M198" s="207" t="s">
        <v>1</v>
      </c>
      <c r="N198" s="208" t="s">
        <v>42</v>
      </c>
      <c r="O198" s="68"/>
      <c r="P198" s="194">
        <f t="shared" si="21"/>
        <v>0</v>
      </c>
      <c r="Q198" s="194">
        <v>0</v>
      </c>
      <c r="R198" s="194">
        <f t="shared" si="22"/>
        <v>0</v>
      </c>
      <c r="S198" s="194">
        <v>0</v>
      </c>
      <c r="T198" s="195">
        <f t="shared" si="2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6" t="s">
        <v>190</v>
      </c>
      <c r="AT198" s="196" t="s">
        <v>187</v>
      </c>
      <c r="AU198" s="196" t="s">
        <v>87</v>
      </c>
      <c r="AY198" s="14" t="s">
        <v>137</v>
      </c>
      <c r="BE198" s="197">
        <f t="shared" si="24"/>
        <v>0</v>
      </c>
      <c r="BF198" s="197">
        <f t="shared" si="25"/>
        <v>0</v>
      </c>
      <c r="BG198" s="197">
        <f t="shared" si="26"/>
        <v>0</v>
      </c>
      <c r="BH198" s="197">
        <f t="shared" si="27"/>
        <v>0</v>
      </c>
      <c r="BI198" s="197">
        <f t="shared" si="28"/>
        <v>0</v>
      </c>
      <c r="BJ198" s="14" t="s">
        <v>85</v>
      </c>
      <c r="BK198" s="197">
        <f t="shared" si="29"/>
        <v>0</v>
      </c>
      <c r="BL198" s="14" t="s">
        <v>184</v>
      </c>
      <c r="BM198" s="196" t="s">
        <v>792</v>
      </c>
    </row>
    <row r="199" spans="1:65" s="2" customFormat="1" ht="16.5" customHeight="1">
      <c r="A199" s="31"/>
      <c r="B199" s="32"/>
      <c r="C199" s="184" t="s">
        <v>793</v>
      </c>
      <c r="D199" s="184" t="s">
        <v>140</v>
      </c>
      <c r="E199" s="185" t="s">
        <v>402</v>
      </c>
      <c r="F199" s="186" t="s">
        <v>403</v>
      </c>
      <c r="G199" s="187" t="s">
        <v>161</v>
      </c>
      <c r="H199" s="188">
        <v>6</v>
      </c>
      <c r="I199" s="189"/>
      <c r="J199" s="190">
        <f t="shared" si="20"/>
        <v>0</v>
      </c>
      <c r="K199" s="191"/>
      <c r="L199" s="36"/>
      <c r="M199" s="192" t="s">
        <v>1</v>
      </c>
      <c r="N199" s="193" t="s">
        <v>42</v>
      </c>
      <c r="O199" s="68"/>
      <c r="P199" s="194">
        <f t="shared" si="21"/>
        <v>0</v>
      </c>
      <c r="Q199" s="194">
        <v>0</v>
      </c>
      <c r="R199" s="194">
        <f t="shared" si="22"/>
        <v>0</v>
      </c>
      <c r="S199" s="194">
        <v>0</v>
      </c>
      <c r="T199" s="195">
        <f t="shared" si="2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6" t="s">
        <v>184</v>
      </c>
      <c r="AT199" s="196" t="s">
        <v>140</v>
      </c>
      <c r="AU199" s="196" t="s">
        <v>87</v>
      </c>
      <c r="AY199" s="14" t="s">
        <v>137</v>
      </c>
      <c r="BE199" s="197">
        <f t="shared" si="24"/>
        <v>0</v>
      </c>
      <c r="BF199" s="197">
        <f t="shared" si="25"/>
        <v>0</v>
      </c>
      <c r="BG199" s="197">
        <f t="shared" si="26"/>
        <v>0</v>
      </c>
      <c r="BH199" s="197">
        <f t="shared" si="27"/>
        <v>0</v>
      </c>
      <c r="BI199" s="197">
        <f t="shared" si="28"/>
        <v>0</v>
      </c>
      <c r="BJ199" s="14" t="s">
        <v>85</v>
      </c>
      <c r="BK199" s="197">
        <f t="shared" si="29"/>
        <v>0</v>
      </c>
      <c r="BL199" s="14" t="s">
        <v>184</v>
      </c>
      <c r="BM199" s="196" t="s">
        <v>794</v>
      </c>
    </row>
    <row r="200" spans="1:65" s="2" customFormat="1" ht="16.5" customHeight="1">
      <c r="A200" s="31"/>
      <c r="B200" s="32"/>
      <c r="C200" s="198" t="s">
        <v>795</v>
      </c>
      <c r="D200" s="198" t="s">
        <v>187</v>
      </c>
      <c r="E200" s="199" t="s">
        <v>406</v>
      </c>
      <c r="F200" s="200" t="s">
        <v>407</v>
      </c>
      <c r="G200" s="201" t="s">
        <v>161</v>
      </c>
      <c r="H200" s="202">
        <v>6</v>
      </c>
      <c r="I200" s="203"/>
      <c r="J200" s="204">
        <f t="shared" si="20"/>
        <v>0</v>
      </c>
      <c r="K200" s="205"/>
      <c r="L200" s="206"/>
      <c r="M200" s="207" t="s">
        <v>1</v>
      </c>
      <c r="N200" s="208" t="s">
        <v>42</v>
      </c>
      <c r="O200" s="68"/>
      <c r="P200" s="194">
        <f t="shared" si="21"/>
        <v>0</v>
      </c>
      <c r="Q200" s="194">
        <v>0</v>
      </c>
      <c r="R200" s="194">
        <f t="shared" si="22"/>
        <v>0</v>
      </c>
      <c r="S200" s="194">
        <v>0</v>
      </c>
      <c r="T200" s="195">
        <f t="shared" si="2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6" t="s">
        <v>190</v>
      </c>
      <c r="AT200" s="196" t="s">
        <v>187</v>
      </c>
      <c r="AU200" s="196" t="s">
        <v>87</v>
      </c>
      <c r="AY200" s="14" t="s">
        <v>137</v>
      </c>
      <c r="BE200" s="197">
        <f t="shared" si="24"/>
        <v>0</v>
      </c>
      <c r="BF200" s="197">
        <f t="shared" si="25"/>
        <v>0</v>
      </c>
      <c r="BG200" s="197">
        <f t="shared" si="26"/>
        <v>0</v>
      </c>
      <c r="BH200" s="197">
        <f t="shared" si="27"/>
        <v>0</v>
      </c>
      <c r="BI200" s="197">
        <f t="shared" si="28"/>
        <v>0</v>
      </c>
      <c r="BJ200" s="14" t="s">
        <v>85</v>
      </c>
      <c r="BK200" s="197">
        <f t="shared" si="29"/>
        <v>0</v>
      </c>
      <c r="BL200" s="14" t="s">
        <v>184</v>
      </c>
      <c r="BM200" s="196" t="s">
        <v>796</v>
      </c>
    </row>
    <row r="201" spans="1:65" s="2" customFormat="1" ht="24.15" customHeight="1">
      <c r="A201" s="31"/>
      <c r="B201" s="32"/>
      <c r="C201" s="184" t="s">
        <v>252</v>
      </c>
      <c r="D201" s="184" t="s">
        <v>140</v>
      </c>
      <c r="E201" s="185" t="s">
        <v>410</v>
      </c>
      <c r="F201" s="186" t="s">
        <v>411</v>
      </c>
      <c r="G201" s="187" t="s">
        <v>143</v>
      </c>
      <c r="H201" s="188">
        <v>6</v>
      </c>
      <c r="I201" s="189"/>
      <c r="J201" s="190">
        <f t="shared" si="20"/>
        <v>0</v>
      </c>
      <c r="K201" s="191"/>
      <c r="L201" s="36"/>
      <c r="M201" s="192" t="s">
        <v>1</v>
      </c>
      <c r="N201" s="193" t="s">
        <v>42</v>
      </c>
      <c r="O201" s="68"/>
      <c r="P201" s="194">
        <f t="shared" si="21"/>
        <v>0</v>
      </c>
      <c r="Q201" s="194">
        <v>0</v>
      </c>
      <c r="R201" s="194">
        <f t="shared" si="22"/>
        <v>0</v>
      </c>
      <c r="S201" s="194">
        <v>0</v>
      </c>
      <c r="T201" s="195">
        <f t="shared" si="2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6" t="s">
        <v>184</v>
      </c>
      <c r="AT201" s="196" t="s">
        <v>140</v>
      </c>
      <c r="AU201" s="196" t="s">
        <v>87</v>
      </c>
      <c r="AY201" s="14" t="s">
        <v>137</v>
      </c>
      <c r="BE201" s="197">
        <f t="shared" si="24"/>
        <v>0</v>
      </c>
      <c r="BF201" s="197">
        <f t="shared" si="25"/>
        <v>0</v>
      </c>
      <c r="BG201" s="197">
        <f t="shared" si="26"/>
        <v>0</v>
      </c>
      <c r="BH201" s="197">
        <f t="shared" si="27"/>
        <v>0</v>
      </c>
      <c r="BI201" s="197">
        <f t="shared" si="28"/>
        <v>0</v>
      </c>
      <c r="BJ201" s="14" t="s">
        <v>85</v>
      </c>
      <c r="BK201" s="197">
        <f t="shared" si="29"/>
        <v>0</v>
      </c>
      <c r="BL201" s="14" t="s">
        <v>184</v>
      </c>
      <c r="BM201" s="196" t="s">
        <v>797</v>
      </c>
    </row>
    <row r="202" spans="1:65" s="2" customFormat="1" ht="21.75" customHeight="1">
      <c r="A202" s="31"/>
      <c r="B202" s="32"/>
      <c r="C202" s="198" t="s">
        <v>256</v>
      </c>
      <c r="D202" s="198" t="s">
        <v>187</v>
      </c>
      <c r="E202" s="199" t="s">
        <v>414</v>
      </c>
      <c r="F202" s="200" t="s">
        <v>415</v>
      </c>
      <c r="G202" s="201" t="s">
        <v>143</v>
      </c>
      <c r="H202" s="202">
        <v>6</v>
      </c>
      <c r="I202" s="203"/>
      <c r="J202" s="204">
        <f t="shared" si="20"/>
        <v>0</v>
      </c>
      <c r="K202" s="205"/>
      <c r="L202" s="206"/>
      <c r="M202" s="207" t="s">
        <v>1</v>
      </c>
      <c r="N202" s="208" t="s">
        <v>42</v>
      </c>
      <c r="O202" s="68"/>
      <c r="P202" s="194">
        <f t="shared" si="21"/>
        <v>0</v>
      </c>
      <c r="Q202" s="194">
        <v>0</v>
      </c>
      <c r="R202" s="194">
        <f t="shared" si="22"/>
        <v>0</v>
      </c>
      <c r="S202" s="194">
        <v>0</v>
      </c>
      <c r="T202" s="195">
        <f t="shared" si="2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6" t="s">
        <v>190</v>
      </c>
      <c r="AT202" s="196" t="s">
        <v>187</v>
      </c>
      <c r="AU202" s="196" t="s">
        <v>87</v>
      </c>
      <c r="AY202" s="14" t="s">
        <v>137</v>
      </c>
      <c r="BE202" s="197">
        <f t="shared" si="24"/>
        <v>0</v>
      </c>
      <c r="BF202" s="197">
        <f t="shared" si="25"/>
        <v>0</v>
      </c>
      <c r="BG202" s="197">
        <f t="shared" si="26"/>
        <v>0</v>
      </c>
      <c r="BH202" s="197">
        <f t="shared" si="27"/>
        <v>0</v>
      </c>
      <c r="BI202" s="197">
        <f t="shared" si="28"/>
        <v>0</v>
      </c>
      <c r="BJ202" s="14" t="s">
        <v>85</v>
      </c>
      <c r="BK202" s="197">
        <f t="shared" si="29"/>
        <v>0</v>
      </c>
      <c r="BL202" s="14" t="s">
        <v>184</v>
      </c>
      <c r="BM202" s="196" t="s">
        <v>798</v>
      </c>
    </row>
    <row r="203" spans="1:65" s="2" customFormat="1" ht="24.15" customHeight="1">
      <c r="A203" s="31"/>
      <c r="B203" s="32"/>
      <c r="C203" s="198" t="s">
        <v>670</v>
      </c>
      <c r="D203" s="198" t="s">
        <v>187</v>
      </c>
      <c r="E203" s="199" t="s">
        <v>418</v>
      </c>
      <c r="F203" s="200" t="s">
        <v>419</v>
      </c>
      <c r="G203" s="201" t="s">
        <v>376</v>
      </c>
      <c r="H203" s="202">
        <v>1</v>
      </c>
      <c r="I203" s="203"/>
      <c r="J203" s="204">
        <f t="shared" si="20"/>
        <v>0</v>
      </c>
      <c r="K203" s="205"/>
      <c r="L203" s="206"/>
      <c r="M203" s="207" t="s">
        <v>1</v>
      </c>
      <c r="N203" s="208" t="s">
        <v>42</v>
      </c>
      <c r="O203" s="68"/>
      <c r="P203" s="194">
        <f t="shared" si="21"/>
        <v>0</v>
      </c>
      <c r="Q203" s="194">
        <v>0</v>
      </c>
      <c r="R203" s="194">
        <f t="shared" si="22"/>
        <v>0</v>
      </c>
      <c r="S203" s="194">
        <v>0</v>
      </c>
      <c r="T203" s="195">
        <f t="shared" si="2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6" t="s">
        <v>190</v>
      </c>
      <c r="AT203" s="196" t="s">
        <v>187</v>
      </c>
      <c r="AU203" s="196" t="s">
        <v>87</v>
      </c>
      <c r="AY203" s="14" t="s">
        <v>137</v>
      </c>
      <c r="BE203" s="197">
        <f t="shared" si="24"/>
        <v>0</v>
      </c>
      <c r="BF203" s="197">
        <f t="shared" si="25"/>
        <v>0</v>
      </c>
      <c r="BG203" s="197">
        <f t="shared" si="26"/>
        <v>0</v>
      </c>
      <c r="BH203" s="197">
        <f t="shared" si="27"/>
        <v>0</v>
      </c>
      <c r="BI203" s="197">
        <f t="shared" si="28"/>
        <v>0</v>
      </c>
      <c r="BJ203" s="14" t="s">
        <v>85</v>
      </c>
      <c r="BK203" s="197">
        <f t="shared" si="29"/>
        <v>0</v>
      </c>
      <c r="BL203" s="14" t="s">
        <v>184</v>
      </c>
      <c r="BM203" s="196" t="s">
        <v>799</v>
      </c>
    </row>
    <row r="204" spans="1:65" s="2" customFormat="1" ht="24.15" customHeight="1">
      <c r="A204" s="31"/>
      <c r="B204" s="32"/>
      <c r="C204" s="184" t="s">
        <v>373</v>
      </c>
      <c r="D204" s="184" t="s">
        <v>140</v>
      </c>
      <c r="E204" s="185" t="s">
        <v>422</v>
      </c>
      <c r="F204" s="186" t="s">
        <v>423</v>
      </c>
      <c r="G204" s="187" t="s">
        <v>381</v>
      </c>
      <c r="H204" s="209"/>
      <c r="I204" s="189"/>
      <c r="J204" s="190">
        <f t="shared" si="20"/>
        <v>0</v>
      </c>
      <c r="K204" s="191"/>
      <c r="L204" s="36"/>
      <c r="M204" s="192" t="s">
        <v>1</v>
      </c>
      <c r="N204" s="193" t="s">
        <v>42</v>
      </c>
      <c r="O204" s="68"/>
      <c r="P204" s="194">
        <f t="shared" si="21"/>
        <v>0</v>
      </c>
      <c r="Q204" s="194">
        <v>0</v>
      </c>
      <c r="R204" s="194">
        <f t="shared" si="22"/>
        <v>0</v>
      </c>
      <c r="S204" s="194">
        <v>0</v>
      </c>
      <c r="T204" s="195">
        <f t="shared" si="2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6" t="s">
        <v>184</v>
      </c>
      <c r="AT204" s="196" t="s">
        <v>140</v>
      </c>
      <c r="AU204" s="196" t="s">
        <v>87</v>
      </c>
      <c r="AY204" s="14" t="s">
        <v>137</v>
      </c>
      <c r="BE204" s="197">
        <f t="shared" si="24"/>
        <v>0</v>
      </c>
      <c r="BF204" s="197">
        <f t="shared" si="25"/>
        <v>0</v>
      </c>
      <c r="BG204" s="197">
        <f t="shared" si="26"/>
        <v>0</v>
      </c>
      <c r="BH204" s="197">
        <f t="shared" si="27"/>
        <v>0</v>
      </c>
      <c r="BI204" s="197">
        <f t="shared" si="28"/>
        <v>0</v>
      </c>
      <c r="BJ204" s="14" t="s">
        <v>85</v>
      </c>
      <c r="BK204" s="197">
        <f t="shared" si="29"/>
        <v>0</v>
      </c>
      <c r="BL204" s="14" t="s">
        <v>184</v>
      </c>
      <c r="BM204" s="196" t="s">
        <v>800</v>
      </c>
    </row>
    <row r="205" spans="1:65" s="12" customFormat="1" ht="22.75" customHeight="1">
      <c r="B205" s="168"/>
      <c r="C205" s="169"/>
      <c r="D205" s="170" t="s">
        <v>76</v>
      </c>
      <c r="E205" s="182" t="s">
        <v>463</v>
      </c>
      <c r="F205" s="182" t="s">
        <v>464</v>
      </c>
      <c r="G205" s="169"/>
      <c r="H205" s="169"/>
      <c r="I205" s="172"/>
      <c r="J205" s="183">
        <f>BK205</f>
        <v>0</v>
      </c>
      <c r="K205" s="169"/>
      <c r="L205" s="174"/>
      <c r="M205" s="175"/>
      <c r="N205" s="176"/>
      <c r="O205" s="176"/>
      <c r="P205" s="177">
        <f>SUM(P206:P210)</f>
        <v>0</v>
      </c>
      <c r="Q205" s="176"/>
      <c r="R205" s="177">
        <f>SUM(R206:R210)</f>
        <v>0</v>
      </c>
      <c r="S205" s="176"/>
      <c r="T205" s="178">
        <f>SUM(T206:T210)</f>
        <v>0</v>
      </c>
      <c r="AR205" s="179" t="s">
        <v>165</v>
      </c>
      <c r="AT205" s="180" t="s">
        <v>76</v>
      </c>
      <c r="AU205" s="180" t="s">
        <v>85</v>
      </c>
      <c r="AY205" s="179" t="s">
        <v>137</v>
      </c>
      <c r="BK205" s="181">
        <f>SUM(BK206:BK210)</f>
        <v>0</v>
      </c>
    </row>
    <row r="206" spans="1:65" s="2" customFormat="1" ht="16.5" customHeight="1">
      <c r="A206" s="31"/>
      <c r="B206" s="32"/>
      <c r="C206" s="184" t="s">
        <v>673</v>
      </c>
      <c r="D206" s="184" t="s">
        <v>140</v>
      </c>
      <c r="E206" s="185" t="s">
        <v>466</v>
      </c>
      <c r="F206" s="186" t="s">
        <v>467</v>
      </c>
      <c r="G206" s="187" t="s">
        <v>376</v>
      </c>
      <c r="H206" s="188">
        <v>1</v>
      </c>
      <c r="I206" s="189"/>
      <c r="J206" s="190">
        <f>ROUND(I206*H206,2)</f>
        <v>0</v>
      </c>
      <c r="K206" s="191"/>
      <c r="L206" s="36"/>
      <c r="M206" s="192" t="s">
        <v>1</v>
      </c>
      <c r="N206" s="193" t="s">
        <v>42</v>
      </c>
      <c r="O206" s="68"/>
      <c r="P206" s="194">
        <f>O206*H206</f>
        <v>0</v>
      </c>
      <c r="Q206" s="194">
        <v>0</v>
      </c>
      <c r="R206" s="194">
        <f>Q206*H206</f>
        <v>0</v>
      </c>
      <c r="S206" s="194">
        <v>0</v>
      </c>
      <c r="T206" s="195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6" t="s">
        <v>468</v>
      </c>
      <c r="AT206" s="196" t="s">
        <v>140</v>
      </c>
      <c r="AU206" s="196" t="s">
        <v>87</v>
      </c>
      <c r="AY206" s="14" t="s">
        <v>137</v>
      </c>
      <c r="BE206" s="197">
        <f>IF(N206="základní",J206,0)</f>
        <v>0</v>
      </c>
      <c r="BF206" s="197">
        <f>IF(N206="snížená",J206,0)</f>
        <v>0</v>
      </c>
      <c r="BG206" s="197">
        <f>IF(N206="zákl. přenesená",J206,0)</f>
        <v>0</v>
      </c>
      <c r="BH206" s="197">
        <f>IF(N206="sníž. přenesená",J206,0)</f>
        <v>0</v>
      </c>
      <c r="BI206" s="197">
        <f>IF(N206="nulová",J206,0)</f>
        <v>0</v>
      </c>
      <c r="BJ206" s="14" t="s">
        <v>85</v>
      </c>
      <c r="BK206" s="197">
        <f>ROUND(I206*H206,2)</f>
        <v>0</v>
      </c>
      <c r="BL206" s="14" t="s">
        <v>468</v>
      </c>
      <c r="BM206" s="196" t="s">
        <v>801</v>
      </c>
    </row>
    <row r="207" spans="1:65" s="2" customFormat="1" ht="16.5" customHeight="1">
      <c r="A207" s="31"/>
      <c r="B207" s="32"/>
      <c r="C207" s="184" t="s">
        <v>421</v>
      </c>
      <c r="D207" s="184" t="s">
        <v>140</v>
      </c>
      <c r="E207" s="185" t="s">
        <v>475</v>
      </c>
      <c r="F207" s="186" t="s">
        <v>476</v>
      </c>
      <c r="G207" s="187" t="s">
        <v>460</v>
      </c>
      <c r="H207" s="188">
        <v>8</v>
      </c>
      <c r="I207" s="189"/>
      <c r="J207" s="190">
        <f>ROUND(I207*H207,2)</f>
        <v>0</v>
      </c>
      <c r="K207" s="191"/>
      <c r="L207" s="36"/>
      <c r="M207" s="192" t="s">
        <v>1</v>
      </c>
      <c r="N207" s="193" t="s">
        <v>42</v>
      </c>
      <c r="O207" s="68"/>
      <c r="P207" s="194">
        <f>O207*H207</f>
        <v>0</v>
      </c>
      <c r="Q207" s="194">
        <v>0</v>
      </c>
      <c r="R207" s="194">
        <f>Q207*H207</f>
        <v>0</v>
      </c>
      <c r="S207" s="194">
        <v>0</v>
      </c>
      <c r="T207" s="195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6" t="s">
        <v>468</v>
      </c>
      <c r="AT207" s="196" t="s">
        <v>140</v>
      </c>
      <c r="AU207" s="196" t="s">
        <v>87</v>
      </c>
      <c r="AY207" s="14" t="s">
        <v>137</v>
      </c>
      <c r="BE207" s="197">
        <f>IF(N207="základní",J207,0)</f>
        <v>0</v>
      </c>
      <c r="BF207" s="197">
        <f>IF(N207="snížená",J207,0)</f>
        <v>0</v>
      </c>
      <c r="BG207" s="197">
        <f>IF(N207="zákl. přenesená",J207,0)</f>
        <v>0</v>
      </c>
      <c r="BH207" s="197">
        <f>IF(N207="sníž. přenesená",J207,0)</f>
        <v>0</v>
      </c>
      <c r="BI207" s="197">
        <f>IF(N207="nulová",J207,0)</f>
        <v>0</v>
      </c>
      <c r="BJ207" s="14" t="s">
        <v>85</v>
      </c>
      <c r="BK207" s="197">
        <f>ROUND(I207*H207,2)</f>
        <v>0</v>
      </c>
      <c r="BL207" s="14" t="s">
        <v>468</v>
      </c>
      <c r="BM207" s="196" t="s">
        <v>802</v>
      </c>
    </row>
    <row r="208" spans="1:65" s="2" customFormat="1" ht="16.5" customHeight="1">
      <c r="A208" s="31"/>
      <c r="B208" s="32"/>
      <c r="C208" s="184" t="s">
        <v>413</v>
      </c>
      <c r="D208" s="184" t="s">
        <v>140</v>
      </c>
      <c r="E208" s="185" t="s">
        <v>479</v>
      </c>
      <c r="F208" s="186" t="s">
        <v>480</v>
      </c>
      <c r="G208" s="187" t="s">
        <v>460</v>
      </c>
      <c r="H208" s="188">
        <v>12</v>
      </c>
      <c r="I208" s="189"/>
      <c r="J208" s="190">
        <f>ROUND(I208*H208,2)</f>
        <v>0</v>
      </c>
      <c r="K208" s="191"/>
      <c r="L208" s="36"/>
      <c r="M208" s="192" t="s">
        <v>1</v>
      </c>
      <c r="N208" s="193" t="s">
        <v>42</v>
      </c>
      <c r="O208" s="68"/>
      <c r="P208" s="194">
        <f>O208*H208</f>
        <v>0</v>
      </c>
      <c r="Q208" s="194">
        <v>0</v>
      </c>
      <c r="R208" s="194">
        <f>Q208*H208</f>
        <v>0</v>
      </c>
      <c r="S208" s="194">
        <v>0</v>
      </c>
      <c r="T208" s="195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6" t="s">
        <v>468</v>
      </c>
      <c r="AT208" s="196" t="s">
        <v>140</v>
      </c>
      <c r="AU208" s="196" t="s">
        <v>87</v>
      </c>
      <c r="AY208" s="14" t="s">
        <v>137</v>
      </c>
      <c r="BE208" s="197">
        <f>IF(N208="základní",J208,0)</f>
        <v>0</v>
      </c>
      <c r="BF208" s="197">
        <f>IF(N208="snížená",J208,0)</f>
        <v>0</v>
      </c>
      <c r="BG208" s="197">
        <f>IF(N208="zákl. přenesená",J208,0)</f>
        <v>0</v>
      </c>
      <c r="BH208" s="197">
        <f>IF(N208="sníž. přenesená",J208,0)</f>
        <v>0</v>
      </c>
      <c r="BI208" s="197">
        <f>IF(N208="nulová",J208,0)</f>
        <v>0</v>
      </c>
      <c r="BJ208" s="14" t="s">
        <v>85</v>
      </c>
      <c r="BK208" s="197">
        <f>ROUND(I208*H208,2)</f>
        <v>0</v>
      </c>
      <c r="BL208" s="14" t="s">
        <v>468</v>
      </c>
      <c r="BM208" s="196" t="s">
        <v>803</v>
      </c>
    </row>
    <row r="209" spans="1:65" s="2" customFormat="1" ht="16.5" customHeight="1">
      <c r="A209" s="31"/>
      <c r="B209" s="32"/>
      <c r="C209" s="184" t="s">
        <v>287</v>
      </c>
      <c r="D209" s="184" t="s">
        <v>140</v>
      </c>
      <c r="E209" s="185" t="s">
        <v>471</v>
      </c>
      <c r="F209" s="186" t="s">
        <v>472</v>
      </c>
      <c r="G209" s="187" t="s">
        <v>376</v>
      </c>
      <c r="H209" s="188">
        <v>1</v>
      </c>
      <c r="I209" s="189"/>
      <c r="J209" s="190">
        <f>ROUND(I209*H209,2)</f>
        <v>0</v>
      </c>
      <c r="K209" s="191"/>
      <c r="L209" s="36"/>
      <c r="M209" s="192" t="s">
        <v>1</v>
      </c>
      <c r="N209" s="193" t="s">
        <v>42</v>
      </c>
      <c r="O209" s="68"/>
      <c r="P209" s="194">
        <f>O209*H209</f>
        <v>0</v>
      </c>
      <c r="Q209" s="194">
        <v>0</v>
      </c>
      <c r="R209" s="194">
        <f>Q209*H209</f>
        <v>0</v>
      </c>
      <c r="S209" s="194">
        <v>0</v>
      </c>
      <c r="T209" s="195">
        <f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6" t="s">
        <v>468</v>
      </c>
      <c r="AT209" s="196" t="s">
        <v>140</v>
      </c>
      <c r="AU209" s="196" t="s">
        <v>87</v>
      </c>
      <c r="AY209" s="14" t="s">
        <v>137</v>
      </c>
      <c r="BE209" s="197">
        <f>IF(N209="základní",J209,0)</f>
        <v>0</v>
      </c>
      <c r="BF209" s="197">
        <f>IF(N209="snížená",J209,0)</f>
        <v>0</v>
      </c>
      <c r="BG209" s="197">
        <f>IF(N209="zákl. přenesená",J209,0)</f>
        <v>0</v>
      </c>
      <c r="BH209" s="197">
        <f>IF(N209="sníž. přenesená",J209,0)</f>
        <v>0</v>
      </c>
      <c r="BI209" s="197">
        <f>IF(N209="nulová",J209,0)</f>
        <v>0</v>
      </c>
      <c r="BJ209" s="14" t="s">
        <v>85</v>
      </c>
      <c r="BK209" s="197">
        <f>ROUND(I209*H209,2)</f>
        <v>0</v>
      </c>
      <c r="BL209" s="14" t="s">
        <v>468</v>
      </c>
      <c r="BM209" s="196" t="s">
        <v>804</v>
      </c>
    </row>
    <row r="210" spans="1:65" s="2" customFormat="1" ht="16.5" customHeight="1">
      <c r="A210" s="31"/>
      <c r="B210" s="32"/>
      <c r="C210" s="184" t="s">
        <v>417</v>
      </c>
      <c r="D210" s="184" t="s">
        <v>140</v>
      </c>
      <c r="E210" s="185" t="s">
        <v>483</v>
      </c>
      <c r="F210" s="186" t="s">
        <v>484</v>
      </c>
      <c r="G210" s="187" t="s">
        <v>485</v>
      </c>
      <c r="H210" s="188">
        <v>450</v>
      </c>
      <c r="I210" s="189"/>
      <c r="J210" s="190">
        <f>ROUND(I210*H210,2)</f>
        <v>0</v>
      </c>
      <c r="K210" s="191"/>
      <c r="L210" s="36"/>
      <c r="M210" s="210" t="s">
        <v>1</v>
      </c>
      <c r="N210" s="211" t="s">
        <v>42</v>
      </c>
      <c r="O210" s="212"/>
      <c r="P210" s="213">
        <f>O210*H210</f>
        <v>0</v>
      </c>
      <c r="Q210" s="213">
        <v>0</v>
      </c>
      <c r="R210" s="213">
        <f>Q210*H210</f>
        <v>0</v>
      </c>
      <c r="S210" s="213">
        <v>0</v>
      </c>
      <c r="T210" s="214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6" t="s">
        <v>468</v>
      </c>
      <c r="AT210" s="196" t="s">
        <v>140</v>
      </c>
      <c r="AU210" s="196" t="s">
        <v>87</v>
      </c>
      <c r="AY210" s="14" t="s">
        <v>137</v>
      </c>
      <c r="BE210" s="197">
        <f>IF(N210="základní",J210,0)</f>
        <v>0</v>
      </c>
      <c r="BF210" s="197">
        <f>IF(N210="snížená",J210,0)</f>
        <v>0</v>
      </c>
      <c r="BG210" s="197">
        <f>IF(N210="zákl. přenesená",J210,0)</f>
        <v>0</v>
      </c>
      <c r="BH210" s="197">
        <f>IF(N210="sníž. přenesená",J210,0)</f>
        <v>0</v>
      </c>
      <c r="BI210" s="197">
        <f>IF(N210="nulová",J210,0)</f>
        <v>0</v>
      </c>
      <c r="BJ210" s="14" t="s">
        <v>85</v>
      </c>
      <c r="BK210" s="197">
        <f>ROUND(I210*H210,2)</f>
        <v>0</v>
      </c>
      <c r="BL210" s="14" t="s">
        <v>468</v>
      </c>
      <c r="BM210" s="196" t="s">
        <v>805</v>
      </c>
    </row>
    <row r="211" spans="1:65" s="2" customFormat="1" ht="7" customHeight="1">
      <c r="A211" s="31"/>
      <c r="B211" s="51"/>
      <c r="C211" s="52"/>
      <c r="D211" s="52"/>
      <c r="E211" s="52"/>
      <c r="F211" s="52"/>
      <c r="G211" s="52"/>
      <c r="H211" s="52"/>
      <c r="I211" s="52"/>
      <c r="J211" s="52"/>
      <c r="K211" s="52"/>
      <c r="L211" s="36"/>
      <c r="M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</row>
  </sheetData>
  <sheetProtection algorithmName="SHA-512" hashValue="aTX1JNUfGKlrF32o23YN9L6vr52koYrDVyVsZmDy1J3qXWC3RmDhdFOmW5neBB91RWSLRA7Uxzh0M9bllp+i4g==" saltValue="kaOE2QN/nZMFZurG63OBpqvfbF7MyzqpZHuOO60w3oaGecoDRIBUllV5E+nsKJMfJHLVUfTkiZiS16R1D53Flg==" spinCount="100000" sheet="1" objects="1" scenarios="1" formatColumns="0" formatRows="0" autoFilter="0"/>
  <autoFilter ref="C124:K210" xr:uid="{00000000-0009-0000-0000-000004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66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99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87</v>
      </c>
    </row>
    <row r="4" spans="1:46" s="1" customFormat="1" ht="25" customHeight="1">
      <c r="B4" s="17"/>
      <c r="D4" s="107" t="s">
        <v>103</v>
      </c>
      <c r="L4" s="17"/>
      <c r="M4" s="108" t="s">
        <v>10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26.25" customHeight="1">
      <c r="B7" s="17"/>
      <c r="E7" s="264" t="str">
        <f>'Rekapitulace stavby'!K6</f>
        <v>Udržovací práce na elektroinstalaci vybraných prostor odborného výcviku SOU zemědělské Chvaletice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104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806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17. 8. 2021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7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>00087840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>SOUZ Chvaletice</v>
      </c>
      <c r="F15" s="31"/>
      <c r="G15" s="31"/>
      <c r="H15" s="31"/>
      <c r="I15" s="109" t="s">
        <v>28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29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28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31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>04695461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>Ing. Tomáš Srba</v>
      </c>
      <c r="F21" s="31"/>
      <c r="G21" s="31"/>
      <c r="H21" s="31"/>
      <c r="I21" s="109" t="s">
        <v>28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35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>04695461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>Ing. Tomáš Srba</v>
      </c>
      <c r="F24" s="31"/>
      <c r="G24" s="31"/>
      <c r="H24" s="31"/>
      <c r="I24" s="109" t="s">
        <v>28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ROUND(J123,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ROUND((SUM(BE123:BE165)),  2)</f>
        <v>0</v>
      </c>
      <c r="G33" s="31"/>
      <c r="H33" s="31"/>
      <c r="I33" s="121">
        <v>0.21</v>
      </c>
      <c r="J33" s="120">
        <f>ROUND(((SUM(BE123:BE165))*I33),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ROUND((SUM(BF123:BF165)),  2)</f>
        <v>0</v>
      </c>
      <c r="G34" s="31"/>
      <c r="H34" s="31"/>
      <c r="I34" s="121">
        <v>0.15</v>
      </c>
      <c r="J34" s="120">
        <f>ROUND(((SUM(BF123:BF165))*I34),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ROUND((SUM(BG123:BG165)),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ROUND((SUM(BH123:BH165)),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ROUND((SUM(BI123:BI165)),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 ht="10">
      <c r="B51" s="17"/>
      <c r="L51" s="17"/>
    </row>
    <row r="52" spans="1:31" ht="10">
      <c r="B52" s="17"/>
      <c r="L52" s="17"/>
    </row>
    <row r="53" spans="1:31" ht="10">
      <c r="B53" s="17"/>
      <c r="L53" s="17"/>
    </row>
    <row r="54" spans="1:31" ht="10">
      <c r="B54" s="17"/>
      <c r="L54" s="17"/>
    </row>
    <row r="55" spans="1:31" ht="10">
      <c r="B55" s="17"/>
      <c r="L55" s="17"/>
    </row>
    <row r="56" spans="1:31" ht="10">
      <c r="B56" s="17"/>
      <c r="L56" s="17"/>
    </row>
    <row r="57" spans="1:31" ht="10">
      <c r="B57" s="17"/>
      <c r="L57" s="17"/>
    </row>
    <row r="58" spans="1:31" ht="10">
      <c r="B58" s="17"/>
      <c r="L58" s="17"/>
    </row>
    <row r="59" spans="1:31" ht="10">
      <c r="B59" s="17"/>
      <c r="L59" s="17"/>
    </row>
    <row r="60" spans="1:31" ht="10">
      <c r="B60" s="17"/>
      <c r="L60" s="17"/>
    </row>
    <row r="61" spans="1:31" s="2" customFormat="1" ht="12.5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">
      <c r="B62" s="17"/>
      <c r="L62" s="17"/>
    </row>
    <row r="63" spans="1:31" ht="10">
      <c r="B63" s="17"/>
      <c r="L63" s="17"/>
    </row>
    <row r="64" spans="1:31" ht="10">
      <c r="B64" s="17"/>
      <c r="L64" s="17"/>
    </row>
    <row r="65" spans="1:31" s="2" customFormat="1" ht="13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">
      <c r="B66" s="17"/>
      <c r="L66" s="17"/>
    </row>
    <row r="67" spans="1:31" ht="10">
      <c r="B67" s="17"/>
      <c r="L67" s="17"/>
    </row>
    <row r="68" spans="1:31" ht="10">
      <c r="B68" s="17"/>
      <c r="L68" s="17"/>
    </row>
    <row r="69" spans="1:31" ht="10">
      <c r="B69" s="17"/>
      <c r="L69" s="17"/>
    </row>
    <row r="70" spans="1:31" ht="10">
      <c r="B70" s="17"/>
      <c r="L70" s="17"/>
    </row>
    <row r="71" spans="1:31" ht="10">
      <c r="B71" s="17"/>
      <c r="L71" s="17"/>
    </row>
    <row r="72" spans="1:31" ht="10">
      <c r="B72" s="17"/>
      <c r="L72" s="17"/>
    </row>
    <row r="73" spans="1:31" ht="10">
      <c r="B73" s="17"/>
      <c r="L73" s="17"/>
    </row>
    <row r="74" spans="1:31" ht="10">
      <c r="B74" s="17"/>
      <c r="L74" s="17"/>
    </row>
    <row r="75" spans="1:31" ht="10">
      <c r="B75" s="17"/>
      <c r="L75" s="17"/>
    </row>
    <row r="76" spans="1:31" s="2" customFormat="1" ht="12.5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3"/>
      <c r="D85" s="33"/>
      <c r="E85" s="271" t="str">
        <f>E7</f>
        <v>Udržovací práce na elektroinstalaci vybraných prostor odborného výcviku SOU zemědělské Chvaletice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SO5 - Celková situace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17. 8. 2021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24</v>
      </c>
      <c r="D91" s="33"/>
      <c r="E91" s="33"/>
      <c r="F91" s="24" t="str">
        <f>E15</f>
        <v>SOUZ Chvaletice</v>
      </c>
      <c r="G91" s="33"/>
      <c r="H91" s="33"/>
      <c r="I91" s="26" t="s">
        <v>31</v>
      </c>
      <c r="J91" s="29" t="str">
        <f>E21</f>
        <v>Ing. Tomáš Srba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29</v>
      </c>
      <c r="D92" s="33"/>
      <c r="E92" s="33"/>
      <c r="F92" s="24" t="str">
        <f>IF(E18="","",E18)</f>
        <v>Vyplň údaj</v>
      </c>
      <c r="G92" s="33"/>
      <c r="H92" s="33"/>
      <c r="I92" s="26" t="s">
        <v>35</v>
      </c>
      <c r="J92" s="29" t="str">
        <f>E24</f>
        <v>Ing. Tomáš Srba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2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107</v>
      </c>
      <c r="D94" s="141"/>
      <c r="E94" s="141"/>
      <c r="F94" s="141"/>
      <c r="G94" s="141"/>
      <c r="H94" s="141"/>
      <c r="I94" s="141"/>
      <c r="J94" s="142" t="s">
        <v>108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2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75" customHeight="1">
      <c r="A96" s="31"/>
      <c r="B96" s="32"/>
      <c r="C96" s="143" t="s">
        <v>109</v>
      </c>
      <c r="D96" s="33"/>
      <c r="E96" s="33"/>
      <c r="F96" s="33"/>
      <c r="G96" s="33"/>
      <c r="H96" s="33"/>
      <c r="I96" s="33"/>
      <c r="J96" s="81">
        <f>J123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1:31" s="9" customFormat="1" ht="25" customHeight="1">
      <c r="B97" s="144"/>
      <c r="C97" s="145"/>
      <c r="D97" s="146" t="s">
        <v>116</v>
      </c>
      <c r="E97" s="147"/>
      <c r="F97" s="147"/>
      <c r="G97" s="147"/>
      <c r="H97" s="147"/>
      <c r="I97" s="147"/>
      <c r="J97" s="148">
        <f>J124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117</v>
      </c>
      <c r="E98" s="153"/>
      <c r="F98" s="153"/>
      <c r="G98" s="153"/>
      <c r="H98" s="153"/>
      <c r="I98" s="153"/>
      <c r="J98" s="154">
        <f>J125</f>
        <v>0</v>
      </c>
      <c r="K98" s="151"/>
      <c r="L98" s="155"/>
    </row>
    <row r="99" spans="1:31" s="10" customFormat="1" ht="19.899999999999999" customHeight="1">
      <c r="B99" s="150"/>
      <c r="C99" s="151"/>
      <c r="D99" s="152" t="s">
        <v>807</v>
      </c>
      <c r="E99" s="153"/>
      <c r="F99" s="153"/>
      <c r="G99" s="153"/>
      <c r="H99" s="153"/>
      <c r="I99" s="153"/>
      <c r="J99" s="154">
        <f>J137</f>
        <v>0</v>
      </c>
      <c r="K99" s="151"/>
      <c r="L99" s="155"/>
    </row>
    <row r="100" spans="1:31" s="9" customFormat="1" ht="25" customHeight="1">
      <c r="B100" s="144"/>
      <c r="C100" s="145"/>
      <c r="D100" s="146" t="s">
        <v>808</v>
      </c>
      <c r="E100" s="147"/>
      <c r="F100" s="147"/>
      <c r="G100" s="147"/>
      <c r="H100" s="147"/>
      <c r="I100" s="147"/>
      <c r="J100" s="148">
        <f>J140</f>
        <v>0</v>
      </c>
      <c r="K100" s="145"/>
      <c r="L100" s="149"/>
    </row>
    <row r="101" spans="1:31" s="10" customFormat="1" ht="19.899999999999999" customHeight="1">
      <c r="B101" s="150"/>
      <c r="C101" s="151"/>
      <c r="D101" s="152" t="s">
        <v>809</v>
      </c>
      <c r="E101" s="153"/>
      <c r="F101" s="153"/>
      <c r="G101" s="153"/>
      <c r="H101" s="153"/>
      <c r="I101" s="153"/>
      <c r="J101" s="154">
        <f>J141</f>
        <v>0</v>
      </c>
      <c r="K101" s="151"/>
      <c r="L101" s="155"/>
    </row>
    <row r="102" spans="1:31" s="10" customFormat="1" ht="19.899999999999999" customHeight="1">
      <c r="B102" s="150"/>
      <c r="C102" s="151"/>
      <c r="D102" s="152" t="s">
        <v>810</v>
      </c>
      <c r="E102" s="153"/>
      <c r="F102" s="153"/>
      <c r="G102" s="153"/>
      <c r="H102" s="153"/>
      <c r="I102" s="153"/>
      <c r="J102" s="154">
        <f>J147</f>
        <v>0</v>
      </c>
      <c r="K102" s="151"/>
      <c r="L102" s="155"/>
    </row>
    <row r="103" spans="1:31" s="10" customFormat="1" ht="19.899999999999999" customHeight="1">
      <c r="B103" s="150"/>
      <c r="C103" s="151"/>
      <c r="D103" s="152" t="s">
        <v>121</v>
      </c>
      <c r="E103" s="153"/>
      <c r="F103" s="153"/>
      <c r="G103" s="153"/>
      <c r="H103" s="153"/>
      <c r="I103" s="153"/>
      <c r="J103" s="154">
        <f>J161</f>
        <v>0</v>
      </c>
      <c r="K103" s="151"/>
      <c r="L103" s="155"/>
    </row>
    <row r="104" spans="1:31" s="2" customFormat="1" ht="21.75" customHeight="1">
      <c r="A104" s="31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7" customHeight="1">
      <c r="A105" s="31"/>
      <c r="B105" s="51"/>
      <c r="C105" s="52"/>
      <c r="D105" s="52"/>
      <c r="E105" s="52"/>
      <c r="F105" s="52"/>
      <c r="G105" s="52"/>
      <c r="H105" s="52"/>
      <c r="I105" s="52"/>
      <c r="J105" s="52"/>
      <c r="K105" s="52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9" spans="1:31" s="2" customFormat="1" ht="7" customHeight="1">
      <c r="A109" s="31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25" customHeight="1">
      <c r="A110" s="31"/>
      <c r="B110" s="32"/>
      <c r="C110" s="20" t="s">
        <v>122</v>
      </c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7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16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26.25" customHeight="1">
      <c r="A113" s="31"/>
      <c r="B113" s="32"/>
      <c r="C113" s="33"/>
      <c r="D113" s="33"/>
      <c r="E113" s="271" t="str">
        <f>E7</f>
        <v>Udržovací práce na elektroinstalaci vybraných prostor odborného výcviku SOU zemědělské Chvaletice</v>
      </c>
      <c r="F113" s="272"/>
      <c r="G113" s="272"/>
      <c r="H113" s="272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104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23" t="str">
        <f>E9</f>
        <v>SO5 - Celková situace</v>
      </c>
      <c r="F115" s="273"/>
      <c r="G115" s="273"/>
      <c r="H115" s="27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7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20</v>
      </c>
      <c r="D117" s="33"/>
      <c r="E117" s="33"/>
      <c r="F117" s="24" t="str">
        <f>F12</f>
        <v xml:space="preserve"> </v>
      </c>
      <c r="G117" s="33"/>
      <c r="H117" s="33"/>
      <c r="I117" s="26" t="s">
        <v>22</v>
      </c>
      <c r="J117" s="63" t="str">
        <f>IF(J12="","",J12)</f>
        <v>17. 8. 2021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7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15" customHeight="1">
      <c r="A119" s="31"/>
      <c r="B119" s="32"/>
      <c r="C119" s="26" t="s">
        <v>24</v>
      </c>
      <c r="D119" s="33"/>
      <c r="E119" s="33"/>
      <c r="F119" s="24" t="str">
        <f>E15</f>
        <v>SOUZ Chvaletice</v>
      </c>
      <c r="G119" s="33"/>
      <c r="H119" s="33"/>
      <c r="I119" s="26" t="s">
        <v>31</v>
      </c>
      <c r="J119" s="29" t="str">
        <f>E21</f>
        <v>Ing. Tomáš Srba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15" customHeight="1">
      <c r="A120" s="31"/>
      <c r="B120" s="32"/>
      <c r="C120" s="26" t="s">
        <v>29</v>
      </c>
      <c r="D120" s="33"/>
      <c r="E120" s="33"/>
      <c r="F120" s="24" t="str">
        <f>IF(E18="","",E18)</f>
        <v>Vyplň údaj</v>
      </c>
      <c r="G120" s="33"/>
      <c r="H120" s="33"/>
      <c r="I120" s="26" t="s">
        <v>35</v>
      </c>
      <c r="J120" s="29" t="str">
        <f>E24</f>
        <v>Ing. Tomáš Srba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2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56"/>
      <c r="B122" s="157"/>
      <c r="C122" s="158" t="s">
        <v>123</v>
      </c>
      <c r="D122" s="159" t="s">
        <v>62</v>
      </c>
      <c r="E122" s="159" t="s">
        <v>58</v>
      </c>
      <c r="F122" s="159" t="s">
        <v>59</v>
      </c>
      <c r="G122" s="159" t="s">
        <v>124</v>
      </c>
      <c r="H122" s="159" t="s">
        <v>125</v>
      </c>
      <c r="I122" s="159" t="s">
        <v>126</v>
      </c>
      <c r="J122" s="160" t="s">
        <v>108</v>
      </c>
      <c r="K122" s="161" t="s">
        <v>127</v>
      </c>
      <c r="L122" s="162"/>
      <c r="M122" s="72" t="s">
        <v>1</v>
      </c>
      <c r="N122" s="73" t="s">
        <v>41</v>
      </c>
      <c r="O122" s="73" t="s">
        <v>128</v>
      </c>
      <c r="P122" s="73" t="s">
        <v>129</v>
      </c>
      <c r="Q122" s="73" t="s">
        <v>130</v>
      </c>
      <c r="R122" s="73" t="s">
        <v>131</v>
      </c>
      <c r="S122" s="73" t="s">
        <v>132</v>
      </c>
      <c r="T122" s="74" t="s">
        <v>133</v>
      </c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</row>
    <row r="123" spans="1:65" s="2" customFormat="1" ht="22.75" customHeight="1">
      <c r="A123" s="31"/>
      <c r="B123" s="32"/>
      <c r="C123" s="79" t="s">
        <v>134</v>
      </c>
      <c r="D123" s="33"/>
      <c r="E123" s="33"/>
      <c r="F123" s="33"/>
      <c r="G123" s="33"/>
      <c r="H123" s="33"/>
      <c r="I123" s="33"/>
      <c r="J123" s="163">
        <f>BK123</f>
        <v>0</v>
      </c>
      <c r="K123" s="33"/>
      <c r="L123" s="36"/>
      <c r="M123" s="75"/>
      <c r="N123" s="164"/>
      <c r="O123" s="76"/>
      <c r="P123" s="165">
        <f>P124+P140</f>
        <v>0</v>
      </c>
      <c r="Q123" s="76"/>
      <c r="R123" s="165">
        <f>R124+R140</f>
        <v>0.40808</v>
      </c>
      <c r="S123" s="76"/>
      <c r="T123" s="166">
        <f>T124+T140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4" t="s">
        <v>76</v>
      </c>
      <c r="AU123" s="14" t="s">
        <v>110</v>
      </c>
      <c r="BK123" s="167">
        <f>BK124+BK140</f>
        <v>0</v>
      </c>
    </row>
    <row r="124" spans="1:65" s="12" customFormat="1" ht="25.9" customHeight="1">
      <c r="B124" s="168"/>
      <c r="C124" s="169"/>
      <c r="D124" s="170" t="s">
        <v>76</v>
      </c>
      <c r="E124" s="171" t="s">
        <v>177</v>
      </c>
      <c r="F124" s="171" t="s">
        <v>178</v>
      </c>
      <c r="G124" s="169"/>
      <c r="H124" s="169"/>
      <c r="I124" s="172"/>
      <c r="J124" s="173">
        <f>BK124</f>
        <v>0</v>
      </c>
      <c r="K124" s="169"/>
      <c r="L124" s="174"/>
      <c r="M124" s="175"/>
      <c r="N124" s="176"/>
      <c r="O124" s="176"/>
      <c r="P124" s="177">
        <f>P125+P137</f>
        <v>0</v>
      </c>
      <c r="Q124" s="176"/>
      <c r="R124" s="177">
        <f>R125+R137</f>
        <v>0.36359999999999998</v>
      </c>
      <c r="S124" s="176"/>
      <c r="T124" s="178">
        <f>T125+T137</f>
        <v>0</v>
      </c>
      <c r="AR124" s="179" t="s">
        <v>87</v>
      </c>
      <c r="AT124" s="180" t="s">
        <v>76</v>
      </c>
      <c r="AU124" s="180" t="s">
        <v>77</v>
      </c>
      <c r="AY124" s="179" t="s">
        <v>137</v>
      </c>
      <c r="BK124" s="181">
        <f>BK125+BK137</f>
        <v>0</v>
      </c>
    </row>
    <row r="125" spans="1:65" s="12" customFormat="1" ht="22.75" customHeight="1">
      <c r="B125" s="168"/>
      <c r="C125" s="169"/>
      <c r="D125" s="170" t="s">
        <v>76</v>
      </c>
      <c r="E125" s="182" t="s">
        <v>179</v>
      </c>
      <c r="F125" s="182" t="s">
        <v>180</v>
      </c>
      <c r="G125" s="169"/>
      <c r="H125" s="169"/>
      <c r="I125" s="172"/>
      <c r="J125" s="183">
        <f>BK125</f>
        <v>0</v>
      </c>
      <c r="K125" s="169"/>
      <c r="L125" s="174"/>
      <c r="M125" s="175"/>
      <c r="N125" s="176"/>
      <c r="O125" s="176"/>
      <c r="P125" s="177">
        <f>SUM(P126:P136)</f>
        <v>0</v>
      </c>
      <c r="Q125" s="176"/>
      <c r="R125" s="177">
        <f>SUM(R126:R136)</f>
        <v>0.36359999999999998</v>
      </c>
      <c r="S125" s="176"/>
      <c r="T125" s="178">
        <f>SUM(T126:T136)</f>
        <v>0</v>
      </c>
      <c r="AR125" s="179" t="s">
        <v>87</v>
      </c>
      <c r="AT125" s="180" t="s">
        <v>76</v>
      </c>
      <c r="AU125" s="180" t="s">
        <v>85</v>
      </c>
      <c r="AY125" s="179" t="s">
        <v>137</v>
      </c>
      <c r="BK125" s="181">
        <f>SUM(BK126:BK136)</f>
        <v>0</v>
      </c>
    </row>
    <row r="126" spans="1:65" s="2" customFormat="1" ht="16.5" customHeight="1">
      <c r="A126" s="31"/>
      <c r="B126" s="32"/>
      <c r="C126" s="184" t="s">
        <v>224</v>
      </c>
      <c r="D126" s="184" t="s">
        <v>140</v>
      </c>
      <c r="E126" s="185" t="s">
        <v>811</v>
      </c>
      <c r="F126" s="186" t="s">
        <v>812</v>
      </c>
      <c r="G126" s="187" t="s">
        <v>161</v>
      </c>
      <c r="H126" s="188">
        <v>35</v>
      </c>
      <c r="I126" s="189"/>
      <c r="J126" s="190">
        <f t="shared" ref="J126:J136" si="0">ROUND(I126*H126,2)</f>
        <v>0</v>
      </c>
      <c r="K126" s="191"/>
      <c r="L126" s="36"/>
      <c r="M126" s="192" t="s">
        <v>1</v>
      </c>
      <c r="N126" s="193" t="s">
        <v>42</v>
      </c>
      <c r="O126" s="68"/>
      <c r="P126" s="194">
        <f t="shared" ref="P126:P136" si="1">O126*H126</f>
        <v>0</v>
      </c>
      <c r="Q126" s="194">
        <v>0</v>
      </c>
      <c r="R126" s="194">
        <f t="shared" ref="R126:R136" si="2">Q126*H126</f>
        <v>0</v>
      </c>
      <c r="S126" s="194">
        <v>0</v>
      </c>
      <c r="T126" s="195">
        <f t="shared" ref="T126:T136" si="3"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6" t="s">
        <v>184</v>
      </c>
      <c r="AT126" s="196" t="s">
        <v>140</v>
      </c>
      <c r="AU126" s="196" t="s">
        <v>87</v>
      </c>
      <c r="AY126" s="14" t="s">
        <v>137</v>
      </c>
      <c r="BE126" s="197">
        <f t="shared" ref="BE126:BE136" si="4">IF(N126="základní",J126,0)</f>
        <v>0</v>
      </c>
      <c r="BF126" s="197">
        <f t="shared" ref="BF126:BF136" si="5">IF(N126="snížená",J126,0)</f>
        <v>0</v>
      </c>
      <c r="BG126" s="197">
        <f t="shared" ref="BG126:BG136" si="6">IF(N126="zákl. přenesená",J126,0)</f>
        <v>0</v>
      </c>
      <c r="BH126" s="197">
        <f t="shared" ref="BH126:BH136" si="7">IF(N126="sníž. přenesená",J126,0)</f>
        <v>0</v>
      </c>
      <c r="BI126" s="197">
        <f t="shared" ref="BI126:BI136" si="8">IF(N126="nulová",J126,0)</f>
        <v>0</v>
      </c>
      <c r="BJ126" s="14" t="s">
        <v>85</v>
      </c>
      <c r="BK126" s="197">
        <f t="shared" ref="BK126:BK136" si="9">ROUND(I126*H126,2)</f>
        <v>0</v>
      </c>
      <c r="BL126" s="14" t="s">
        <v>184</v>
      </c>
      <c r="BM126" s="196" t="s">
        <v>813</v>
      </c>
    </row>
    <row r="127" spans="1:65" s="2" customFormat="1" ht="21.75" customHeight="1">
      <c r="A127" s="31"/>
      <c r="B127" s="32"/>
      <c r="C127" s="198" t="s">
        <v>8</v>
      </c>
      <c r="D127" s="198" t="s">
        <v>187</v>
      </c>
      <c r="E127" s="199" t="s">
        <v>814</v>
      </c>
      <c r="F127" s="200" t="s">
        <v>815</v>
      </c>
      <c r="G127" s="201" t="s">
        <v>161</v>
      </c>
      <c r="H127" s="202">
        <v>35</v>
      </c>
      <c r="I127" s="203"/>
      <c r="J127" s="204">
        <f t="shared" si="0"/>
        <v>0</v>
      </c>
      <c r="K127" s="205"/>
      <c r="L127" s="206"/>
      <c r="M127" s="207" t="s">
        <v>1</v>
      </c>
      <c r="N127" s="208" t="s">
        <v>42</v>
      </c>
      <c r="O127" s="68"/>
      <c r="P127" s="194">
        <f t="shared" si="1"/>
        <v>0</v>
      </c>
      <c r="Q127" s="194">
        <v>0</v>
      </c>
      <c r="R127" s="194">
        <f t="shared" si="2"/>
        <v>0</v>
      </c>
      <c r="S127" s="194">
        <v>0</v>
      </c>
      <c r="T127" s="195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6" t="s">
        <v>190</v>
      </c>
      <c r="AT127" s="196" t="s">
        <v>187</v>
      </c>
      <c r="AU127" s="196" t="s">
        <v>87</v>
      </c>
      <c r="AY127" s="14" t="s">
        <v>137</v>
      </c>
      <c r="BE127" s="197">
        <f t="shared" si="4"/>
        <v>0</v>
      </c>
      <c r="BF127" s="197">
        <f t="shared" si="5"/>
        <v>0</v>
      </c>
      <c r="BG127" s="197">
        <f t="shared" si="6"/>
        <v>0</v>
      </c>
      <c r="BH127" s="197">
        <f t="shared" si="7"/>
        <v>0</v>
      </c>
      <c r="BI127" s="197">
        <f t="shared" si="8"/>
        <v>0</v>
      </c>
      <c r="BJ127" s="14" t="s">
        <v>85</v>
      </c>
      <c r="BK127" s="197">
        <f t="shared" si="9"/>
        <v>0</v>
      </c>
      <c r="BL127" s="14" t="s">
        <v>184</v>
      </c>
      <c r="BM127" s="196" t="s">
        <v>816</v>
      </c>
    </row>
    <row r="128" spans="1:65" s="2" customFormat="1" ht="24.15" customHeight="1">
      <c r="A128" s="31"/>
      <c r="B128" s="32"/>
      <c r="C128" s="184" t="s">
        <v>184</v>
      </c>
      <c r="D128" s="184" t="s">
        <v>140</v>
      </c>
      <c r="E128" s="185" t="s">
        <v>817</v>
      </c>
      <c r="F128" s="186" t="s">
        <v>818</v>
      </c>
      <c r="G128" s="187" t="s">
        <v>161</v>
      </c>
      <c r="H128" s="188">
        <v>140</v>
      </c>
      <c r="I128" s="189"/>
      <c r="J128" s="190">
        <f t="shared" si="0"/>
        <v>0</v>
      </c>
      <c r="K128" s="191"/>
      <c r="L128" s="36"/>
      <c r="M128" s="192" t="s">
        <v>1</v>
      </c>
      <c r="N128" s="193" t="s">
        <v>42</v>
      </c>
      <c r="O128" s="68"/>
      <c r="P128" s="194">
        <f t="shared" si="1"/>
        <v>0</v>
      </c>
      <c r="Q128" s="194">
        <v>0</v>
      </c>
      <c r="R128" s="194">
        <f t="shared" si="2"/>
        <v>0</v>
      </c>
      <c r="S128" s="194">
        <v>0</v>
      </c>
      <c r="T128" s="195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6" t="s">
        <v>184</v>
      </c>
      <c r="AT128" s="196" t="s">
        <v>140</v>
      </c>
      <c r="AU128" s="196" t="s">
        <v>87</v>
      </c>
      <c r="AY128" s="14" t="s">
        <v>137</v>
      </c>
      <c r="BE128" s="197">
        <f t="shared" si="4"/>
        <v>0</v>
      </c>
      <c r="BF128" s="197">
        <f t="shared" si="5"/>
        <v>0</v>
      </c>
      <c r="BG128" s="197">
        <f t="shared" si="6"/>
        <v>0</v>
      </c>
      <c r="BH128" s="197">
        <f t="shared" si="7"/>
        <v>0</v>
      </c>
      <c r="BI128" s="197">
        <f t="shared" si="8"/>
        <v>0</v>
      </c>
      <c r="BJ128" s="14" t="s">
        <v>85</v>
      </c>
      <c r="BK128" s="197">
        <f t="shared" si="9"/>
        <v>0</v>
      </c>
      <c r="BL128" s="14" t="s">
        <v>184</v>
      </c>
      <c r="BM128" s="196" t="s">
        <v>819</v>
      </c>
    </row>
    <row r="129" spans="1:65" s="2" customFormat="1" ht="24.15" customHeight="1">
      <c r="A129" s="31"/>
      <c r="B129" s="32"/>
      <c r="C129" s="198" t="s">
        <v>248</v>
      </c>
      <c r="D129" s="198" t="s">
        <v>187</v>
      </c>
      <c r="E129" s="199" t="s">
        <v>820</v>
      </c>
      <c r="F129" s="200" t="s">
        <v>605</v>
      </c>
      <c r="G129" s="201" t="s">
        <v>161</v>
      </c>
      <c r="H129" s="202">
        <v>140</v>
      </c>
      <c r="I129" s="203"/>
      <c r="J129" s="204">
        <f t="shared" si="0"/>
        <v>0</v>
      </c>
      <c r="K129" s="205"/>
      <c r="L129" s="206"/>
      <c r="M129" s="207" t="s">
        <v>1</v>
      </c>
      <c r="N129" s="208" t="s">
        <v>42</v>
      </c>
      <c r="O129" s="68"/>
      <c r="P129" s="194">
        <f t="shared" si="1"/>
        <v>0</v>
      </c>
      <c r="Q129" s="194">
        <v>2.2399999999999998E-3</v>
      </c>
      <c r="R129" s="194">
        <f t="shared" si="2"/>
        <v>0.31359999999999999</v>
      </c>
      <c r="S129" s="194">
        <v>0</v>
      </c>
      <c r="T129" s="195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190</v>
      </c>
      <c r="AT129" s="196" t="s">
        <v>187</v>
      </c>
      <c r="AU129" s="196" t="s">
        <v>87</v>
      </c>
      <c r="AY129" s="14" t="s">
        <v>137</v>
      </c>
      <c r="BE129" s="197">
        <f t="shared" si="4"/>
        <v>0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4" t="s">
        <v>85</v>
      </c>
      <c r="BK129" s="197">
        <f t="shared" si="9"/>
        <v>0</v>
      </c>
      <c r="BL129" s="14" t="s">
        <v>184</v>
      </c>
      <c r="BM129" s="196" t="s">
        <v>821</v>
      </c>
    </row>
    <row r="130" spans="1:65" s="2" customFormat="1" ht="24.15" customHeight="1">
      <c r="A130" s="31"/>
      <c r="B130" s="32"/>
      <c r="C130" s="184" t="s">
        <v>323</v>
      </c>
      <c r="D130" s="184" t="s">
        <v>140</v>
      </c>
      <c r="E130" s="185" t="s">
        <v>822</v>
      </c>
      <c r="F130" s="186" t="s">
        <v>823</v>
      </c>
      <c r="G130" s="187" t="s">
        <v>143</v>
      </c>
      <c r="H130" s="188">
        <v>3</v>
      </c>
      <c r="I130" s="189"/>
      <c r="J130" s="190">
        <f t="shared" si="0"/>
        <v>0</v>
      </c>
      <c r="K130" s="191"/>
      <c r="L130" s="36"/>
      <c r="M130" s="192" t="s">
        <v>1</v>
      </c>
      <c r="N130" s="193" t="s">
        <v>42</v>
      </c>
      <c r="O130" s="68"/>
      <c r="P130" s="194">
        <f t="shared" si="1"/>
        <v>0</v>
      </c>
      <c r="Q130" s="194">
        <v>0</v>
      </c>
      <c r="R130" s="194">
        <f t="shared" si="2"/>
        <v>0</v>
      </c>
      <c r="S130" s="194">
        <v>0</v>
      </c>
      <c r="T130" s="195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184</v>
      </c>
      <c r="AT130" s="196" t="s">
        <v>140</v>
      </c>
      <c r="AU130" s="196" t="s">
        <v>87</v>
      </c>
      <c r="AY130" s="14" t="s">
        <v>137</v>
      </c>
      <c r="BE130" s="197">
        <f t="shared" si="4"/>
        <v>0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4" t="s">
        <v>85</v>
      </c>
      <c r="BK130" s="197">
        <f t="shared" si="9"/>
        <v>0</v>
      </c>
      <c r="BL130" s="14" t="s">
        <v>184</v>
      </c>
      <c r="BM130" s="196" t="s">
        <v>824</v>
      </c>
    </row>
    <row r="131" spans="1:65" s="2" customFormat="1" ht="16.5" customHeight="1">
      <c r="A131" s="31"/>
      <c r="B131" s="32"/>
      <c r="C131" s="198" t="s">
        <v>327</v>
      </c>
      <c r="D131" s="198" t="s">
        <v>187</v>
      </c>
      <c r="E131" s="199" t="s">
        <v>825</v>
      </c>
      <c r="F131" s="200" t="s">
        <v>826</v>
      </c>
      <c r="G131" s="201" t="s">
        <v>143</v>
      </c>
      <c r="H131" s="202">
        <v>3</v>
      </c>
      <c r="I131" s="203"/>
      <c r="J131" s="204">
        <f t="shared" si="0"/>
        <v>0</v>
      </c>
      <c r="K131" s="205"/>
      <c r="L131" s="206"/>
      <c r="M131" s="207" t="s">
        <v>1</v>
      </c>
      <c r="N131" s="208" t="s">
        <v>42</v>
      </c>
      <c r="O131" s="68"/>
      <c r="P131" s="194">
        <f t="shared" si="1"/>
        <v>0</v>
      </c>
      <c r="Q131" s="194">
        <v>0</v>
      </c>
      <c r="R131" s="194">
        <f t="shared" si="2"/>
        <v>0</v>
      </c>
      <c r="S131" s="194">
        <v>0</v>
      </c>
      <c r="T131" s="195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190</v>
      </c>
      <c r="AT131" s="196" t="s">
        <v>187</v>
      </c>
      <c r="AU131" s="196" t="s">
        <v>87</v>
      </c>
      <c r="AY131" s="14" t="s">
        <v>137</v>
      </c>
      <c r="BE131" s="197">
        <f t="shared" si="4"/>
        <v>0</v>
      </c>
      <c r="BF131" s="197">
        <f t="shared" si="5"/>
        <v>0</v>
      </c>
      <c r="BG131" s="197">
        <f t="shared" si="6"/>
        <v>0</v>
      </c>
      <c r="BH131" s="197">
        <f t="shared" si="7"/>
        <v>0</v>
      </c>
      <c r="BI131" s="197">
        <f t="shared" si="8"/>
        <v>0</v>
      </c>
      <c r="BJ131" s="14" t="s">
        <v>85</v>
      </c>
      <c r="BK131" s="197">
        <f t="shared" si="9"/>
        <v>0</v>
      </c>
      <c r="BL131" s="14" t="s">
        <v>184</v>
      </c>
      <c r="BM131" s="196" t="s">
        <v>827</v>
      </c>
    </row>
    <row r="132" spans="1:65" s="2" customFormat="1" ht="24.15" customHeight="1">
      <c r="A132" s="31"/>
      <c r="B132" s="32"/>
      <c r="C132" s="184" t="s">
        <v>651</v>
      </c>
      <c r="D132" s="184" t="s">
        <v>140</v>
      </c>
      <c r="E132" s="185" t="s">
        <v>828</v>
      </c>
      <c r="F132" s="186" t="s">
        <v>829</v>
      </c>
      <c r="G132" s="187" t="s">
        <v>161</v>
      </c>
      <c r="H132" s="188">
        <v>50</v>
      </c>
      <c r="I132" s="189"/>
      <c r="J132" s="190">
        <f t="shared" si="0"/>
        <v>0</v>
      </c>
      <c r="K132" s="191"/>
      <c r="L132" s="36"/>
      <c r="M132" s="192" t="s">
        <v>1</v>
      </c>
      <c r="N132" s="193" t="s">
        <v>42</v>
      </c>
      <c r="O132" s="68"/>
      <c r="P132" s="194">
        <f t="shared" si="1"/>
        <v>0</v>
      </c>
      <c r="Q132" s="194">
        <v>0</v>
      </c>
      <c r="R132" s="194">
        <f t="shared" si="2"/>
        <v>0</v>
      </c>
      <c r="S132" s="194">
        <v>0</v>
      </c>
      <c r="T132" s="195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184</v>
      </c>
      <c r="AT132" s="196" t="s">
        <v>140</v>
      </c>
      <c r="AU132" s="196" t="s">
        <v>87</v>
      </c>
      <c r="AY132" s="14" t="s">
        <v>137</v>
      </c>
      <c r="BE132" s="197">
        <f t="shared" si="4"/>
        <v>0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4" t="s">
        <v>85</v>
      </c>
      <c r="BK132" s="197">
        <f t="shared" si="9"/>
        <v>0</v>
      </c>
      <c r="BL132" s="14" t="s">
        <v>184</v>
      </c>
      <c r="BM132" s="196" t="s">
        <v>830</v>
      </c>
    </row>
    <row r="133" spans="1:65" s="2" customFormat="1" ht="16.5" customHeight="1">
      <c r="A133" s="31"/>
      <c r="B133" s="32"/>
      <c r="C133" s="198" t="s">
        <v>655</v>
      </c>
      <c r="D133" s="198" t="s">
        <v>187</v>
      </c>
      <c r="E133" s="199" t="s">
        <v>831</v>
      </c>
      <c r="F133" s="200" t="s">
        <v>832</v>
      </c>
      <c r="G133" s="201" t="s">
        <v>833</v>
      </c>
      <c r="H133" s="202">
        <v>50</v>
      </c>
      <c r="I133" s="203"/>
      <c r="J133" s="204">
        <f t="shared" si="0"/>
        <v>0</v>
      </c>
      <c r="K133" s="205"/>
      <c r="L133" s="206"/>
      <c r="M133" s="207" t="s">
        <v>1</v>
      </c>
      <c r="N133" s="208" t="s">
        <v>42</v>
      </c>
      <c r="O133" s="68"/>
      <c r="P133" s="194">
        <f t="shared" si="1"/>
        <v>0</v>
      </c>
      <c r="Q133" s="194">
        <v>1E-3</v>
      </c>
      <c r="R133" s="194">
        <f t="shared" si="2"/>
        <v>0.05</v>
      </c>
      <c r="S133" s="194">
        <v>0</v>
      </c>
      <c r="T133" s="195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190</v>
      </c>
      <c r="AT133" s="196" t="s">
        <v>187</v>
      </c>
      <c r="AU133" s="196" t="s">
        <v>87</v>
      </c>
      <c r="AY133" s="14" t="s">
        <v>137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85</v>
      </c>
      <c r="BK133" s="197">
        <f t="shared" si="9"/>
        <v>0</v>
      </c>
      <c r="BL133" s="14" t="s">
        <v>184</v>
      </c>
      <c r="BM133" s="196" t="s">
        <v>834</v>
      </c>
    </row>
    <row r="134" spans="1:65" s="2" customFormat="1" ht="16.5" customHeight="1">
      <c r="A134" s="31"/>
      <c r="B134" s="32"/>
      <c r="C134" s="184" t="s">
        <v>264</v>
      </c>
      <c r="D134" s="184" t="s">
        <v>140</v>
      </c>
      <c r="E134" s="185" t="s">
        <v>835</v>
      </c>
      <c r="F134" s="186" t="s">
        <v>836</v>
      </c>
      <c r="G134" s="187" t="s">
        <v>143</v>
      </c>
      <c r="H134" s="188">
        <v>6</v>
      </c>
      <c r="I134" s="189"/>
      <c r="J134" s="190">
        <f t="shared" si="0"/>
        <v>0</v>
      </c>
      <c r="K134" s="191"/>
      <c r="L134" s="36"/>
      <c r="M134" s="192" t="s">
        <v>1</v>
      </c>
      <c r="N134" s="193" t="s">
        <v>42</v>
      </c>
      <c r="O134" s="68"/>
      <c r="P134" s="194">
        <f t="shared" si="1"/>
        <v>0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184</v>
      </c>
      <c r="AT134" s="196" t="s">
        <v>140</v>
      </c>
      <c r="AU134" s="196" t="s">
        <v>87</v>
      </c>
      <c r="AY134" s="14" t="s">
        <v>137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85</v>
      </c>
      <c r="BK134" s="197">
        <f t="shared" si="9"/>
        <v>0</v>
      </c>
      <c r="BL134" s="14" t="s">
        <v>184</v>
      </c>
      <c r="BM134" s="196" t="s">
        <v>837</v>
      </c>
    </row>
    <row r="135" spans="1:65" s="2" customFormat="1" ht="16.5" customHeight="1">
      <c r="A135" s="31"/>
      <c r="B135" s="32"/>
      <c r="C135" s="198" t="s">
        <v>7</v>
      </c>
      <c r="D135" s="198" t="s">
        <v>187</v>
      </c>
      <c r="E135" s="199" t="s">
        <v>838</v>
      </c>
      <c r="F135" s="200" t="s">
        <v>839</v>
      </c>
      <c r="G135" s="201" t="s">
        <v>143</v>
      </c>
      <c r="H135" s="202">
        <v>6</v>
      </c>
      <c r="I135" s="203"/>
      <c r="J135" s="204">
        <f t="shared" si="0"/>
        <v>0</v>
      </c>
      <c r="K135" s="205"/>
      <c r="L135" s="206"/>
      <c r="M135" s="207" t="s">
        <v>1</v>
      </c>
      <c r="N135" s="208" t="s">
        <v>42</v>
      </c>
      <c r="O135" s="68"/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190</v>
      </c>
      <c r="AT135" s="196" t="s">
        <v>187</v>
      </c>
      <c r="AU135" s="196" t="s">
        <v>87</v>
      </c>
      <c r="AY135" s="14" t="s">
        <v>137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85</v>
      </c>
      <c r="BK135" s="197">
        <f t="shared" si="9"/>
        <v>0</v>
      </c>
      <c r="BL135" s="14" t="s">
        <v>184</v>
      </c>
      <c r="BM135" s="196" t="s">
        <v>840</v>
      </c>
    </row>
    <row r="136" spans="1:65" s="2" customFormat="1" ht="24.15" customHeight="1">
      <c r="A136" s="31"/>
      <c r="B136" s="32"/>
      <c r="C136" s="184" t="s">
        <v>405</v>
      </c>
      <c r="D136" s="184" t="s">
        <v>140</v>
      </c>
      <c r="E136" s="185" t="s">
        <v>841</v>
      </c>
      <c r="F136" s="186" t="s">
        <v>842</v>
      </c>
      <c r="G136" s="187" t="s">
        <v>168</v>
      </c>
      <c r="H136" s="188">
        <v>0.36399999999999999</v>
      </c>
      <c r="I136" s="189"/>
      <c r="J136" s="190">
        <f t="shared" si="0"/>
        <v>0</v>
      </c>
      <c r="K136" s="191"/>
      <c r="L136" s="36"/>
      <c r="M136" s="192" t="s">
        <v>1</v>
      </c>
      <c r="N136" s="193" t="s">
        <v>42</v>
      </c>
      <c r="O136" s="68"/>
      <c r="P136" s="194">
        <f t="shared" si="1"/>
        <v>0</v>
      </c>
      <c r="Q136" s="194">
        <v>0</v>
      </c>
      <c r="R136" s="194">
        <f t="shared" si="2"/>
        <v>0</v>
      </c>
      <c r="S136" s="194">
        <v>0</v>
      </c>
      <c r="T136" s="195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184</v>
      </c>
      <c r="AT136" s="196" t="s">
        <v>140</v>
      </c>
      <c r="AU136" s="196" t="s">
        <v>87</v>
      </c>
      <c r="AY136" s="14" t="s">
        <v>137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4" t="s">
        <v>85</v>
      </c>
      <c r="BK136" s="197">
        <f t="shared" si="9"/>
        <v>0</v>
      </c>
      <c r="BL136" s="14" t="s">
        <v>184</v>
      </c>
      <c r="BM136" s="196" t="s">
        <v>843</v>
      </c>
    </row>
    <row r="137" spans="1:65" s="12" customFormat="1" ht="22.75" customHeight="1">
      <c r="B137" s="168"/>
      <c r="C137" s="169"/>
      <c r="D137" s="170" t="s">
        <v>76</v>
      </c>
      <c r="E137" s="182" t="s">
        <v>425</v>
      </c>
      <c r="F137" s="182" t="s">
        <v>844</v>
      </c>
      <c r="G137" s="169"/>
      <c r="H137" s="169"/>
      <c r="I137" s="172"/>
      <c r="J137" s="183">
        <f>BK137</f>
        <v>0</v>
      </c>
      <c r="K137" s="169"/>
      <c r="L137" s="174"/>
      <c r="M137" s="175"/>
      <c r="N137" s="176"/>
      <c r="O137" s="176"/>
      <c r="P137" s="177">
        <f>SUM(P138:P139)</f>
        <v>0</v>
      </c>
      <c r="Q137" s="176"/>
      <c r="R137" s="177">
        <f>SUM(R138:R139)</f>
        <v>0</v>
      </c>
      <c r="S137" s="176"/>
      <c r="T137" s="178">
        <f>SUM(T138:T139)</f>
        <v>0</v>
      </c>
      <c r="AR137" s="179" t="s">
        <v>87</v>
      </c>
      <c r="AT137" s="180" t="s">
        <v>76</v>
      </c>
      <c r="AU137" s="180" t="s">
        <v>85</v>
      </c>
      <c r="AY137" s="179" t="s">
        <v>137</v>
      </c>
      <c r="BK137" s="181">
        <f>SUM(BK138:BK139)</f>
        <v>0</v>
      </c>
    </row>
    <row r="138" spans="1:65" s="2" customFormat="1" ht="21.75" customHeight="1">
      <c r="A138" s="31"/>
      <c r="B138" s="32"/>
      <c r="C138" s="184" t="s">
        <v>85</v>
      </c>
      <c r="D138" s="184" t="s">
        <v>140</v>
      </c>
      <c r="E138" s="185" t="s">
        <v>428</v>
      </c>
      <c r="F138" s="186" t="s">
        <v>845</v>
      </c>
      <c r="G138" s="187" t="s">
        <v>161</v>
      </c>
      <c r="H138" s="188">
        <v>65</v>
      </c>
      <c r="I138" s="189"/>
      <c r="J138" s="190">
        <f>ROUND(I138*H138,2)</f>
        <v>0</v>
      </c>
      <c r="K138" s="191"/>
      <c r="L138" s="36"/>
      <c r="M138" s="192" t="s">
        <v>1</v>
      </c>
      <c r="N138" s="193" t="s">
        <v>42</v>
      </c>
      <c r="O138" s="68"/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184</v>
      </c>
      <c r="AT138" s="196" t="s">
        <v>140</v>
      </c>
      <c r="AU138" s="196" t="s">
        <v>87</v>
      </c>
      <c r="AY138" s="14" t="s">
        <v>137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85</v>
      </c>
      <c r="BK138" s="197">
        <f>ROUND(I138*H138,2)</f>
        <v>0</v>
      </c>
      <c r="BL138" s="14" t="s">
        <v>184</v>
      </c>
      <c r="BM138" s="196" t="s">
        <v>846</v>
      </c>
    </row>
    <row r="139" spans="1:65" s="2" customFormat="1" ht="24.15" customHeight="1">
      <c r="A139" s="31"/>
      <c r="B139" s="32"/>
      <c r="C139" s="198" t="s">
        <v>87</v>
      </c>
      <c r="D139" s="198" t="s">
        <v>187</v>
      </c>
      <c r="E139" s="199" t="s">
        <v>432</v>
      </c>
      <c r="F139" s="200" t="s">
        <v>433</v>
      </c>
      <c r="G139" s="201" t="s">
        <v>161</v>
      </c>
      <c r="H139" s="202">
        <v>65</v>
      </c>
      <c r="I139" s="203"/>
      <c r="J139" s="204">
        <f>ROUND(I139*H139,2)</f>
        <v>0</v>
      </c>
      <c r="K139" s="205"/>
      <c r="L139" s="206"/>
      <c r="M139" s="207" t="s">
        <v>1</v>
      </c>
      <c r="N139" s="208" t="s">
        <v>42</v>
      </c>
      <c r="O139" s="68"/>
      <c r="P139" s="194">
        <f>O139*H139</f>
        <v>0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190</v>
      </c>
      <c r="AT139" s="196" t="s">
        <v>187</v>
      </c>
      <c r="AU139" s="196" t="s">
        <v>87</v>
      </c>
      <c r="AY139" s="14" t="s">
        <v>137</v>
      </c>
      <c r="BE139" s="197">
        <f>IF(N139="základní",J139,0)</f>
        <v>0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85</v>
      </c>
      <c r="BK139" s="197">
        <f>ROUND(I139*H139,2)</f>
        <v>0</v>
      </c>
      <c r="BL139" s="14" t="s">
        <v>184</v>
      </c>
      <c r="BM139" s="196" t="s">
        <v>847</v>
      </c>
    </row>
    <row r="140" spans="1:65" s="12" customFormat="1" ht="25.9" customHeight="1">
      <c r="B140" s="168"/>
      <c r="C140" s="169"/>
      <c r="D140" s="170" t="s">
        <v>76</v>
      </c>
      <c r="E140" s="171" t="s">
        <v>187</v>
      </c>
      <c r="F140" s="171" t="s">
        <v>848</v>
      </c>
      <c r="G140" s="169"/>
      <c r="H140" s="169"/>
      <c r="I140" s="172"/>
      <c r="J140" s="173">
        <f>BK140</f>
        <v>0</v>
      </c>
      <c r="K140" s="169"/>
      <c r="L140" s="174"/>
      <c r="M140" s="175"/>
      <c r="N140" s="176"/>
      <c r="O140" s="176"/>
      <c r="P140" s="177">
        <f>P141+P147+P161</f>
        <v>0</v>
      </c>
      <c r="Q140" s="176"/>
      <c r="R140" s="177">
        <f>R141+R147+R161</f>
        <v>4.4479999999999999E-2</v>
      </c>
      <c r="S140" s="176"/>
      <c r="T140" s="178">
        <f>T141+T147+T161</f>
        <v>0</v>
      </c>
      <c r="AR140" s="179" t="s">
        <v>138</v>
      </c>
      <c r="AT140" s="180" t="s">
        <v>76</v>
      </c>
      <c r="AU140" s="180" t="s">
        <v>77</v>
      </c>
      <c r="AY140" s="179" t="s">
        <v>137</v>
      </c>
      <c r="BK140" s="181">
        <f>BK141+BK147+BK161</f>
        <v>0</v>
      </c>
    </row>
    <row r="141" spans="1:65" s="12" customFormat="1" ht="22.75" customHeight="1">
      <c r="B141" s="168"/>
      <c r="C141" s="169"/>
      <c r="D141" s="170" t="s">
        <v>76</v>
      </c>
      <c r="E141" s="182" t="s">
        <v>849</v>
      </c>
      <c r="F141" s="182" t="s">
        <v>850</v>
      </c>
      <c r="G141" s="169"/>
      <c r="H141" s="169"/>
      <c r="I141" s="172"/>
      <c r="J141" s="183">
        <f>BK141</f>
        <v>0</v>
      </c>
      <c r="K141" s="169"/>
      <c r="L141" s="174"/>
      <c r="M141" s="175"/>
      <c r="N141" s="176"/>
      <c r="O141" s="176"/>
      <c r="P141" s="177">
        <f>SUM(P142:P146)</f>
        <v>0</v>
      </c>
      <c r="Q141" s="176"/>
      <c r="R141" s="177">
        <f>SUM(R142:R146)</f>
        <v>0</v>
      </c>
      <c r="S141" s="176"/>
      <c r="T141" s="178">
        <f>SUM(T142:T146)</f>
        <v>0</v>
      </c>
      <c r="AR141" s="179" t="s">
        <v>138</v>
      </c>
      <c r="AT141" s="180" t="s">
        <v>76</v>
      </c>
      <c r="AU141" s="180" t="s">
        <v>85</v>
      </c>
      <c r="AY141" s="179" t="s">
        <v>137</v>
      </c>
      <c r="BK141" s="181">
        <f>SUM(BK142:BK146)</f>
        <v>0</v>
      </c>
    </row>
    <row r="142" spans="1:65" s="2" customFormat="1" ht="24.15" customHeight="1">
      <c r="A142" s="31"/>
      <c r="B142" s="32"/>
      <c r="C142" s="184" t="s">
        <v>138</v>
      </c>
      <c r="D142" s="184" t="s">
        <v>140</v>
      </c>
      <c r="E142" s="185" t="s">
        <v>851</v>
      </c>
      <c r="F142" s="186" t="s">
        <v>852</v>
      </c>
      <c r="G142" s="187" t="s">
        <v>161</v>
      </c>
      <c r="H142" s="188">
        <v>55</v>
      </c>
      <c r="I142" s="189"/>
      <c r="J142" s="190">
        <f>ROUND(I142*H142,2)</f>
        <v>0</v>
      </c>
      <c r="K142" s="191"/>
      <c r="L142" s="36"/>
      <c r="M142" s="192" t="s">
        <v>1</v>
      </c>
      <c r="N142" s="193" t="s">
        <v>42</v>
      </c>
      <c r="O142" s="68"/>
      <c r="P142" s="194">
        <f>O142*H142</f>
        <v>0</v>
      </c>
      <c r="Q142" s="194">
        <v>0</v>
      </c>
      <c r="R142" s="194">
        <f>Q142*H142</f>
        <v>0</v>
      </c>
      <c r="S142" s="194">
        <v>0</v>
      </c>
      <c r="T142" s="195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196</v>
      </c>
      <c r="AT142" s="196" t="s">
        <v>140</v>
      </c>
      <c r="AU142" s="196" t="s">
        <v>87</v>
      </c>
      <c r="AY142" s="14" t="s">
        <v>137</v>
      </c>
      <c r="BE142" s="197">
        <f>IF(N142="základní",J142,0)</f>
        <v>0</v>
      </c>
      <c r="BF142" s="197">
        <f>IF(N142="snížená",J142,0)</f>
        <v>0</v>
      </c>
      <c r="BG142" s="197">
        <f>IF(N142="zákl. přenesená",J142,0)</f>
        <v>0</v>
      </c>
      <c r="BH142" s="197">
        <f>IF(N142="sníž. přenesená",J142,0)</f>
        <v>0</v>
      </c>
      <c r="BI142" s="197">
        <f>IF(N142="nulová",J142,0)</f>
        <v>0</v>
      </c>
      <c r="BJ142" s="14" t="s">
        <v>85</v>
      </c>
      <c r="BK142" s="197">
        <f>ROUND(I142*H142,2)</f>
        <v>0</v>
      </c>
      <c r="BL142" s="14" t="s">
        <v>196</v>
      </c>
      <c r="BM142" s="196" t="s">
        <v>853</v>
      </c>
    </row>
    <row r="143" spans="1:65" s="2" customFormat="1" ht="16.5" customHeight="1">
      <c r="A143" s="31"/>
      <c r="B143" s="32"/>
      <c r="C143" s="198" t="s">
        <v>144</v>
      </c>
      <c r="D143" s="198" t="s">
        <v>187</v>
      </c>
      <c r="E143" s="199" t="s">
        <v>854</v>
      </c>
      <c r="F143" s="200" t="s">
        <v>855</v>
      </c>
      <c r="G143" s="201" t="s">
        <v>161</v>
      </c>
      <c r="H143" s="202">
        <v>55</v>
      </c>
      <c r="I143" s="203"/>
      <c r="J143" s="204">
        <f>ROUND(I143*H143,2)</f>
        <v>0</v>
      </c>
      <c r="K143" s="205"/>
      <c r="L143" s="206"/>
      <c r="M143" s="207" t="s">
        <v>1</v>
      </c>
      <c r="N143" s="208" t="s">
        <v>42</v>
      </c>
      <c r="O143" s="68"/>
      <c r="P143" s="194">
        <f>O143*H143</f>
        <v>0</v>
      </c>
      <c r="Q143" s="194">
        <v>0</v>
      </c>
      <c r="R143" s="194">
        <f>Q143*H143</f>
        <v>0</v>
      </c>
      <c r="S143" s="194">
        <v>0</v>
      </c>
      <c r="T143" s="195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190</v>
      </c>
      <c r="AT143" s="196" t="s">
        <v>187</v>
      </c>
      <c r="AU143" s="196" t="s">
        <v>87</v>
      </c>
      <c r="AY143" s="14" t="s">
        <v>137</v>
      </c>
      <c r="BE143" s="197">
        <f>IF(N143="základní",J143,0)</f>
        <v>0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4" t="s">
        <v>85</v>
      </c>
      <c r="BK143" s="197">
        <f>ROUND(I143*H143,2)</f>
        <v>0</v>
      </c>
      <c r="BL143" s="14" t="s">
        <v>184</v>
      </c>
      <c r="BM143" s="196" t="s">
        <v>856</v>
      </c>
    </row>
    <row r="144" spans="1:65" s="2" customFormat="1" ht="21.75" customHeight="1">
      <c r="A144" s="31"/>
      <c r="B144" s="32"/>
      <c r="C144" s="184" t="s">
        <v>165</v>
      </c>
      <c r="D144" s="184" t="s">
        <v>140</v>
      </c>
      <c r="E144" s="185" t="s">
        <v>857</v>
      </c>
      <c r="F144" s="186" t="s">
        <v>858</v>
      </c>
      <c r="G144" s="187" t="s">
        <v>161</v>
      </c>
      <c r="H144" s="188">
        <v>55</v>
      </c>
      <c r="I144" s="189"/>
      <c r="J144" s="190">
        <f>ROUND(I144*H144,2)</f>
        <v>0</v>
      </c>
      <c r="K144" s="191"/>
      <c r="L144" s="36"/>
      <c r="M144" s="192" t="s">
        <v>1</v>
      </c>
      <c r="N144" s="193" t="s">
        <v>42</v>
      </c>
      <c r="O144" s="68"/>
      <c r="P144" s="194">
        <f>O144*H144</f>
        <v>0</v>
      </c>
      <c r="Q144" s="194">
        <v>0</v>
      </c>
      <c r="R144" s="194">
        <f>Q144*H144</f>
        <v>0</v>
      </c>
      <c r="S144" s="194">
        <v>0</v>
      </c>
      <c r="T144" s="195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196</v>
      </c>
      <c r="AT144" s="196" t="s">
        <v>140</v>
      </c>
      <c r="AU144" s="196" t="s">
        <v>87</v>
      </c>
      <c r="AY144" s="14" t="s">
        <v>137</v>
      </c>
      <c r="BE144" s="197">
        <f>IF(N144="základní",J144,0)</f>
        <v>0</v>
      </c>
      <c r="BF144" s="197">
        <f>IF(N144="snížená",J144,0)</f>
        <v>0</v>
      </c>
      <c r="BG144" s="197">
        <f>IF(N144="zákl. přenesená",J144,0)</f>
        <v>0</v>
      </c>
      <c r="BH144" s="197">
        <f>IF(N144="sníž. přenesená",J144,0)</f>
        <v>0</v>
      </c>
      <c r="BI144" s="197">
        <f>IF(N144="nulová",J144,0)</f>
        <v>0</v>
      </c>
      <c r="BJ144" s="14" t="s">
        <v>85</v>
      </c>
      <c r="BK144" s="197">
        <f>ROUND(I144*H144,2)</f>
        <v>0</v>
      </c>
      <c r="BL144" s="14" t="s">
        <v>196</v>
      </c>
      <c r="BM144" s="196" t="s">
        <v>859</v>
      </c>
    </row>
    <row r="145" spans="1:65" s="2" customFormat="1" ht="24.15" customHeight="1">
      <c r="A145" s="31"/>
      <c r="B145" s="32"/>
      <c r="C145" s="184" t="s">
        <v>146</v>
      </c>
      <c r="D145" s="184" t="s">
        <v>140</v>
      </c>
      <c r="E145" s="185" t="s">
        <v>860</v>
      </c>
      <c r="F145" s="186" t="s">
        <v>861</v>
      </c>
      <c r="G145" s="187" t="s">
        <v>161</v>
      </c>
      <c r="H145" s="188">
        <v>130</v>
      </c>
      <c r="I145" s="189"/>
      <c r="J145" s="190">
        <f>ROUND(I145*H145,2)</f>
        <v>0</v>
      </c>
      <c r="K145" s="191"/>
      <c r="L145" s="36"/>
      <c r="M145" s="192" t="s">
        <v>1</v>
      </c>
      <c r="N145" s="193" t="s">
        <v>42</v>
      </c>
      <c r="O145" s="68"/>
      <c r="P145" s="194">
        <f>O145*H145</f>
        <v>0</v>
      </c>
      <c r="Q145" s="194">
        <v>0</v>
      </c>
      <c r="R145" s="194">
        <f>Q145*H145</f>
        <v>0</v>
      </c>
      <c r="S145" s="194">
        <v>0</v>
      </c>
      <c r="T145" s="195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196</v>
      </c>
      <c r="AT145" s="196" t="s">
        <v>140</v>
      </c>
      <c r="AU145" s="196" t="s">
        <v>87</v>
      </c>
      <c r="AY145" s="14" t="s">
        <v>137</v>
      </c>
      <c r="BE145" s="197">
        <f>IF(N145="základní",J145,0)</f>
        <v>0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4" t="s">
        <v>85</v>
      </c>
      <c r="BK145" s="197">
        <f>ROUND(I145*H145,2)</f>
        <v>0</v>
      </c>
      <c r="BL145" s="14" t="s">
        <v>196</v>
      </c>
      <c r="BM145" s="196" t="s">
        <v>862</v>
      </c>
    </row>
    <row r="146" spans="1:65" s="2" customFormat="1" ht="16.5" customHeight="1">
      <c r="A146" s="31"/>
      <c r="B146" s="32"/>
      <c r="C146" s="198" t="s">
        <v>173</v>
      </c>
      <c r="D146" s="198" t="s">
        <v>187</v>
      </c>
      <c r="E146" s="199" t="s">
        <v>863</v>
      </c>
      <c r="F146" s="200" t="s">
        <v>864</v>
      </c>
      <c r="G146" s="201" t="s">
        <v>161</v>
      </c>
      <c r="H146" s="202">
        <v>185</v>
      </c>
      <c r="I146" s="203"/>
      <c r="J146" s="204">
        <f>ROUND(I146*H146,2)</f>
        <v>0</v>
      </c>
      <c r="K146" s="205"/>
      <c r="L146" s="206"/>
      <c r="M146" s="207" t="s">
        <v>1</v>
      </c>
      <c r="N146" s="208" t="s">
        <v>42</v>
      </c>
      <c r="O146" s="68"/>
      <c r="P146" s="194">
        <f>O146*H146</f>
        <v>0</v>
      </c>
      <c r="Q146" s="194">
        <v>0</v>
      </c>
      <c r="R146" s="194">
        <f>Q146*H146</f>
        <v>0</v>
      </c>
      <c r="S146" s="194">
        <v>0</v>
      </c>
      <c r="T146" s="195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865</v>
      </c>
      <c r="AT146" s="196" t="s">
        <v>187</v>
      </c>
      <c r="AU146" s="196" t="s">
        <v>87</v>
      </c>
      <c r="AY146" s="14" t="s">
        <v>137</v>
      </c>
      <c r="BE146" s="197">
        <f>IF(N146="základní",J146,0)</f>
        <v>0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4" t="s">
        <v>85</v>
      </c>
      <c r="BK146" s="197">
        <f>ROUND(I146*H146,2)</f>
        <v>0</v>
      </c>
      <c r="BL146" s="14" t="s">
        <v>196</v>
      </c>
      <c r="BM146" s="196" t="s">
        <v>866</v>
      </c>
    </row>
    <row r="147" spans="1:65" s="12" customFormat="1" ht="22.75" customHeight="1">
      <c r="B147" s="168"/>
      <c r="C147" s="169"/>
      <c r="D147" s="170" t="s">
        <v>76</v>
      </c>
      <c r="E147" s="182" t="s">
        <v>867</v>
      </c>
      <c r="F147" s="182" t="s">
        <v>868</v>
      </c>
      <c r="G147" s="169"/>
      <c r="H147" s="169"/>
      <c r="I147" s="172"/>
      <c r="J147" s="183">
        <f>BK147</f>
        <v>0</v>
      </c>
      <c r="K147" s="169"/>
      <c r="L147" s="174"/>
      <c r="M147" s="175"/>
      <c r="N147" s="176"/>
      <c r="O147" s="176"/>
      <c r="P147" s="177">
        <f>SUM(P148:P160)</f>
        <v>0</v>
      </c>
      <c r="Q147" s="176"/>
      <c r="R147" s="177">
        <f>SUM(R148:R160)</f>
        <v>4.4479999999999999E-2</v>
      </c>
      <c r="S147" s="176"/>
      <c r="T147" s="178">
        <f>SUM(T148:T160)</f>
        <v>0</v>
      </c>
      <c r="AR147" s="179" t="s">
        <v>138</v>
      </c>
      <c r="AT147" s="180" t="s">
        <v>76</v>
      </c>
      <c r="AU147" s="180" t="s">
        <v>85</v>
      </c>
      <c r="AY147" s="179" t="s">
        <v>137</v>
      </c>
      <c r="BK147" s="181">
        <f>SUM(BK148:BK160)</f>
        <v>0</v>
      </c>
    </row>
    <row r="148" spans="1:65" s="2" customFormat="1" ht="24.15" customHeight="1">
      <c r="A148" s="31"/>
      <c r="B148" s="32"/>
      <c r="C148" s="184" t="s">
        <v>515</v>
      </c>
      <c r="D148" s="184" t="s">
        <v>140</v>
      </c>
      <c r="E148" s="185" t="s">
        <v>869</v>
      </c>
      <c r="F148" s="186" t="s">
        <v>870</v>
      </c>
      <c r="G148" s="187" t="s">
        <v>161</v>
      </c>
      <c r="H148" s="188">
        <v>68</v>
      </c>
      <c r="I148" s="189"/>
      <c r="J148" s="190">
        <f t="shared" ref="J148:J160" si="10">ROUND(I148*H148,2)</f>
        <v>0</v>
      </c>
      <c r="K148" s="191"/>
      <c r="L148" s="36"/>
      <c r="M148" s="192" t="s">
        <v>1</v>
      </c>
      <c r="N148" s="193" t="s">
        <v>42</v>
      </c>
      <c r="O148" s="68"/>
      <c r="P148" s="194">
        <f t="shared" ref="P148:P160" si="11">O148*H148</f>
        <v>0</v>
      </c>
      <c r="Q148" s="194">
        <v>5.5000000000000003E-4</v>
      </c>
      <c r="R148" s="194">
        <f t="shared" ref="R148:R160" si="12">Q148*H148</f>
        <v>3.7400000000000003E-2</v>
      </c>
      <c r="S148" s="194">
        <v>0</v>
      </c>
      <c r="T148" s="195">
        <f t="shared" ref="T148:T160" si="13"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196</v>
      </c>
      <c r="AT148" s="196" t="s">
        <v>140</v>
      </c>
      <c r="AU148" s="196" t="s">
        <v>87</v>
      </c>
      <c r="AY148" s="14" t="s">
        <v>137</v>
      </c>
      <c r="BE148" s="197">
        <f t="shared" ref="BE148:BE160" si="14">IF(N148="základní",J148,0)</f>
        <v>0</v>
      </c>
      <c r="BF148" s="197">
        <f t="shared" ref="BF148:BF160" si="15">IF(N148="snížená",J148,0)</f>
        <v>0</v>
      </c>
      <c r="BG148" s="197">
        <f t="shared" ref="BG148:BG160" si="16">IF(N148="zákl. přenesená",J148,0)</f>
        <v>0</v>
      </c>
      <c r="BH148" s="197">
        <f t="shared" ref="BH148:BH160" si="17">IF(N148="sníž. přenesená",J148,0)</f>
        <v>0</v>
      </c>
      <c r="BI148" s="197">
        <f t="shared" ref="BI148:BI160" si="18">IF(N148="nulová",J148,0)</f>
        <v>0</v>
      </c>
      <c r="BJ148" s="14" t="s">
        <v>85</v>
      </c>
      <c r="BK148" s="197">
        <f t="shared" ref="BK148:BK160" si="19">ROUND(I148*H148,2)</f>
        <v>0</v>
      </c>
      <c r="BL148" s="14" t="s">
        <v>196</v>
      </c>
      <c r="BM148" s="196" t="s">
        <v>871</v>
      </c>
    </row>
    <row r="149" spans="1:65" s="2" customFormat="1" ht="24.15" customHeight="1">
      <c r="A149" s="31"/>
      <c r="B149" s="32"/>
      <c r="C149" s="184" t="s">
        <v>569</v>
      </c>
      <c r="D149" s="184" t="s">
        <v>140</v>
      </c>
      <c r="E149" s="185" t="s">
        <v>872</v>
      </c>
      <c r="F149" s="186" t="s">
        <v>873</v>
      </c>
      <c r="G149" s="187" t="s">
        <v>161</v>
      </c>
      <c r="H149" s="188">
        <v>21</v>
      </c>
      <c r="I149" s="189"/>
      <c r="J149" s="190">
        <f t="shared" si="10"/>
        <v>0</v>
      </c>
      <c r="K149" s="191"/>
      <c r="L149" s="36"/>
      <c r="M149" s="192" t="s">
        <v>1</v>
      </c>
      <c r="N149" s="193" t="s">
        <v>42</v>
      </c>
      <c r="O149" s="68"/>
      <c r="P149" s="194">
        <f t="shared" si="11"/>
        <v>0</v>
      </c>
      <c r="Q149" s="194">
        <v>0</v>
      </c>
      <c r="R149" s="194">
        <f t="shared" si="12"/>
        <v>0</v>
      </c>
      <c r="S149" s="194">
        <v>0</v>
      </c>
      <c r="T149" s="195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196</v>
      </c>
      <c r="AT149" s="196" t="s">
        <v>140</v>
      </c>
      <c r="AU149" s="196" t="s">
        <v>87</v>
      </c>
      <c r="AY149" s="14" t="s">
        <v>137</v>
      </c>
      <c r="BE149" s="197">
        <f t="shared" si="14"/>
        <v>0</v>
      </c>
      <c r="BF149" s="197">
        <f t="shared" si="15"/>
        <v>0</v>
      </c>
      <c r="BG149" s="197">
        <f t="shared" si="16"/>
        <v>0</v>
      </c>
      <c r="BH149" s="197">
        <f t="shared" si="17"/>
        <v>0</v>
      </c>
      <c r="BI149" s="197">
        <f t="shared" si="18"/>
        <v>0</v>
      </c>
      <c r="BJ149" s="14" t="s">
        <v>85</v>
      </c>
      <c r="BK149" s="197">
        <f t="shared" si="19"/>
        <v>0</v>
      </c>
      <c r="BL149" s="14" t="s">
        <v>196</v>
      </c>
      <c r="BM149" s="196" t="s">
        <v>874</v>
      </c>
    </row>
    <row r="150" spans="1:65" s="2" customFormat="1" ht="24.15" customHeight="1">
      <c r="A150" s="31"/>
      <c r="B150" s="32"/>
      <c r="C150" s="184" t="s">
        <v>153</v>
      </c>
      <c r="D150" s="184" t="s">
        <v>140</v>
      </c>
      <c r="E150" s="185" t="s">
        <v>875</v>
      </c>
      <c r="F150" s="186" t="s">
        <v>876</v>
      </c>
      <c r="G150" s="187" t="s">
        <v>161</v>
      </c>
      <c r="H150" s="188">
        <v>13</v>
      </c>
      <c r="I150" s="189"/>
      <c r="J150" s="190">
        <f t="shared" si="10"/>
        <v>0</v>
      </c>
      <c r="K150" s="191"/>
      <c r="L150" s="36"/>
      <c r="M150" s="192" t="s">
        <v>1</v>
      </c>
      <c r="N150" s="193" t="s">
        <v>42</v>
      </c>
      <c r="O150" s="68"/>
      <c r="P150" s="194">
        <f t="shared" si="11"/>
        <v>0</v>
      </c>
      <c r="Q150" s="194">
        <v>0</v>
      </c>
      <c r="R150" s="194">
        <f t="shared" si="12"/>
        <v>0</v>
      </c>
      <c r="S150" s="194">
        <v>0</v>
      </c>
      <c r="T150" s="195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196</v>
      </c>
      <c r="AT150" s="196" t="s">
        <v>140</v>
      </c>
      <c r="AU150" s="196" t="s">
        <v>87</v>
      </c>
      <c r="AY150" s="14" t="s">
        <v>137</v>
      </c>
      <c r="BE150" s="197">
        <f t="shared" si="14"/>
        <v>0</v>
      </c>
      <c r="BF150" s="197">
        <f t="shared" si="15"/>
        <v>0</v>
      </c>
      <c r="BG150" s="197">
        <f t="shared" si="16"/>
        <v>0</v>
      </c>
      <c r="BH150" s="197">
        <f t="shared" si="17"/>
        <v>0</v>
      </c>
      <c r="BI150" s="197">
        <f t="shared" si="18"/>
        <v>0</v>
      </c>
      <c r="BJ150" s="14" t="s">
        <v>85</v>
      </c>
      <c r="BK150" s="197">
        <f t="shared" si="19"/>
        <v>0</v>
      </c>
      <c r="BL150" s="14" t="s">
        <v>196</v>
      </c>
      <c r="BM150" s="196" t="s">
        <v>877</v>
      </c>
    </row>
    <row r="151" spans="1:65" s="2" customFormat="1" ht="24.15" customHeight="1">
      <c r="A151" s="31"/>
      <c r="B151" s="32"/>
      <c r="C151" s="184" t="s">
        <v>374</v>
      </c>
      <c r="D151" s="184" t="s">
        <v>140</v>
      </c>
      <c r="E151" s="185" t="s">
        <v>878</v>
      </c>
      <c r="F151" s="186" t="s">
        <v>879</v>
      </c>
      <c r="G151" s="187" t="s">
        <v>161</v>
      </c>
      <c r="H151" s="188">
        <v>21</v>
      </c>
      <c r="I151" s="189"/>
      <c r="J151" s="190">
        <f t="shared" si="10"/>
        <v>0</v>
      </c>
      <c r="K151" s="191"/>
      <c r="L151" s="36"/>
      <c r="M151" s="192" t="s">
        <v>1</v>
      </c>
      <c r="N151" s="193" t="s">
        <v>42</v>
      </c>
      <c r="O151" s="68"/>
      <c r="P151" s="194">
        <f t="shared" si="11"/>
        <v>0</v>
      </c>
      <c r="Q151" s="194">
        <v>0</v>
      </c>
      <c r="R151" s="194">
        <f t="shared" si="12"/>
        <v>0</v>
      </c>
      <c r="S151" s="194">
        <v>0</v>
      </c>
      <c r="T151" s="195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196</v>
      </c>
      <c r="AT151" s="196" t="s">
        <v>140</v>
      </c>
      <c r="AU151" s="196" t="s">
        <v>87</v>
      </c>
      <c r="AY151" s="14" t="s">
        <v>137</v>
      </c>
      <c r="BE151" s="197">
        <f t="shared" si="14"/>
        <v>0</v>
      </c>
      <c r="BF151" s="197">
        <f t="shared" si="15"/>
        <v>0</v>
      </c>
      <c r="BG151" s="197">
        <f t="shared" si="16"/>
        <v>0</v>
      </c>
      <c r="BH151" s="197">
        <f t="shared" si="17"/>
        <v>0</v>
      </c>
      <c r="BI151" s="197">
        <f t="shared" si="18"/>
        <v>0</v>
      </c>
      <c r="BJ151" s="14" t="s">
        <v>85</v>
      </c>
      <c r="BK151" s="197">
        <f t="shared" si="19"/>
        <v>0</v>
      </c>
      <c r="BL151" s="14" t="s">
        <v>196</v>
      </c>
      <c r="BM151" s="196" t="s">
        <v>880</v>
      </c>
    </row>
    <row r="152" spans="1:65" s="2" customFormat="1" ht="24.15" customHeight="1">
      <c r="A152" s="31"/>
      <c r="B152" s="32"/>
      <c r="C152" s="184" t="s">
        <v>458</v>
      </c>
      <c r="D152" s="184" t="s">
        <v>140</v>
      </c>
      <c r="E152" s="185" t="s">
        <v>881</v>
      </c>
      <c r="F152" s="186" t="s">
        <v>882</v>
      </c>
      <c r="G152" s="187" t="s">
        <v>161</v>
      </c>
      <c r="H152" s="188">
        <v>13</v>
      </c>
      <c r="I152" s="189"/>
      <c r="J152" s="190">
        <f t="shared" si="10"/>
        <v>0</v>
      </c>
      <c r="K152" s="191"/>
      <c r="L152" s="36"/>
      <c r="M152" s="192" t="s">
        <v>1</v>
      </c>
      <c r="N152" s="193" t="s">
        <v>42</v>
      </c>
      <c r="O152" s="68"/>
      <c r="P152" s="194">
        <f t="shared" si="11"/>
        <v>0</v>
      </c>
      <c r="Q152" s="194">
        <v>0</v>
      </c>
      <c r="R152" s="194">
        <f t="shared" si="12"/>
        <v>0</v>
      </c>
      <c r="S152" s="194">
        <v>0</v>
      </c>
      <c r="T152" s="195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196</v>
      </c>
      <c r="AT152" s="196" t="s">
        <v>140</v>
      </c>
      <c r="AU152" s="196" t="s">
        <v>87</v>
      </c>
      <c r="AY152" s="14" t="s">
        <v>137</v>
      </c>
      <c r="BE152" s="197">
        <f t="shared" si="14"/>
        <v>0</v>
      </c>
      <c r="BF152" s="197">
        <f t="shared" si="15"/>
        <v>0</v>
      </c>
      <c r="BG152" s="197">
        <f t="shared" si="16"/>
        <v>0</v>
      </c>
      <c r="BH152" s="197">
        <f t="shared" si="17"/>
        <v>0</v>
      </c>
      <c r="BI152" s="197">
        <f t="shared" si="18"/>
        <v>0</v>
      </c>
      <c r="BJ152" s="14" t="s">
        <v>85</v>
      </c>
      <c r="BK152" s="197">
        <f t="shared" si="19"/>
        <v>0</v>
      </c>
      <c r="BL152" s="14" t="s">
        <v>196</v>
      </c>
      <c r="BM152" s="196" t="s">
        <v>883</v>
      </c>
    </row>
    <row r="153" spans="1:65" s="2" customFormat="1" ht="24.15" customHeight="1">
      <c r="A153" s="31"/>
      <c r="B153" s="32"/>
      <c r="C153" s="184" t="s">
        <v>350</v>
      </c>
      <c r="D153" s="184" t="s">
        <v>140</v>
      </c>
      <c r="E153" s="185" t="s">
        <v>884</v>
      </c>
      <c r="F153" s="186" t="s">
        <v>885</v>
      </c>
      <c r="G153" s="187" t="s">
        <v>886</v>
      </c>
      <c r="H153" s="188">
        <v>14</v>
      </c>
      <c r="I153" s="189"/>
      <c r="J153" s="190">
        <f t="shared" si="10"/>
        <v>0</v>
      </c>
      <c r="K153" s="191"/>
      <c r="L153" s="36"/>
      <c r="M153" s="192" t="s">
        <v>1</v>
      </c>
      <c r="N153" s="193" t="s">
        <v>42</v>
      </c>
      <c r="O153" s="68"/>
      <c r="P153" s="194">
        <f t="shared" si="11"/>
        <v>0</v>
      </c>
      <c r="Q153" s="194">
        <v>0</v>
      </c>
      <c r="R153" s="194">
        <f t="shared" si="12"/>
        <v>0</v>
      </c>
      <c r="S153" s="194">
        <v>0</v>
      </c>
      <c r="T153" s="195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196</v>
      </c>
      <c r="AT153" s="196" t="s">
        <v>140</v>
      </c>
      <c r="AU153" s="196" t="s">
        <v>87</v>
      </c>
      <c r="AY153" s="14" t="s">
        <v>137</v>
      </c>
      <c r="BE153" s="197">
        <f t="shared" si="14"/>
        <v>0</v>
      </c>
      <c r="BF153" s="197">
        <f t="shared" si="15"/>
        <v>0</v>
      </c>
      <c r="BG153" s="197">
        <f t="shared" si="16"/>
        <v>0</v>
      </c>
      <c r="BH153" s="197">
        <f t="shared" si="17"/>
        <v>0</v>
      </c>
      <c r="BI153" s="197">
        <f t="shared" si="18"/>
        <v>0</v>
      </c>
      <c r="BJ153" s="14" t="s">
        <v>85</v>
      </c>
      <c r="BK153" s="197">
        <f t="shared" si="19"/>
        <v>0</v>
      </c>
      <c r="BL153" s="14" t="s">
        <v>196</v>
      </c>
      <c r="BM153" s="196" t="s">
        <v>887</v>
      </c>
    </row>
    <row r="154" spans="1:65" s="2" customFormat="1" ht="24.15" customHeight="1">
      <c r="A154" s="31"/>
      <c r="B154" s="32"/>
      <c r="C154" s="184" t="s">
        <v>216</v>
      </c>
      <c r="D154" s="184" t="s">
        <v>140</v>
      </c>
      <c r="E154" s="185" t="s">
        <v>888</v>
      </c>
      <c r="F154" s="186" t="s">
        <v>889</v>
      </c>
      <c r="G154" s="187" t="s">
        <v>161</v>
      </c>
      <c r="H154" s="188">
        <v>44</v>
      </c>
      <c r="I154" s="189"/>
      <c r="J154" s="190">
        <f t="shared" si="10"/>
        <v>0</v>
      </c>
      <c r="K154" s="191"/>
      <c r="L154" s="36"/>
      <c r="M154" s="192" t="s">
        <v>1</v>
      </c>
      <c r="N154" s="193" t="s">
        <v>42</v>
      </c>
      <c r="O154" s="68"/>
      <c r="P154" s="194">
        <f t="shared" si="11"/>
        <v>0</v>
      </c>
      <c r="Q154" s="194">
        <v>0</v>
      </c>
      <c r="R154" s="194">
        <f t="shared" si="12"/>
        <v>0</v>
      </c>
      <c r="S154" s="194">
        <v>0</v>
      </c>
      <c r="T154" s="195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196</v>
      </c>
      <c r="AT154" s="196" t="s">
        <v>140</v>
      </c>
      <c r="AU154" s="196" t="s">
        <v>87</v>
      </c>
      <c r="AY154" s="14" t="s">
        <v>137</v>
      </c>
      <c r="BE154" s="197">
        <f t="shared" si="14"/>
        <v>0</v>
      </c>
      <c r="BF154" s="197">
        <f t="shared" si="15"/>
        <v>0</v>
      </c>
      <c r="BG154" s="197">
        <f t="shared" si="16"/>
        <v>0</v>
      </c>
      <c r="BH154" s="197">
        <f t="shared" si="17"/>
        <v>0</v>
      </c>
      <c r="BI154" s="197">
        <f t="shared" si="18"/>
        <v>0</v>
      </c>
      <c r="BJ154" s="14" t="s">
        <v>85</v>
      </c>
      <c r="BK154" s="197">
        <f t="shared" si="19"/>
        <v>0</v>
      </c>
      <c r="BL154" s="14" t="s">
        <v>196</v>
      </c>
      <c r="BM154" s="196" t="s">
        <v>890</v>
      </c>
    </row>
    <row r="155" spans="1:65" s="2" customFormat="1" ht="16.5" customHeight="1">
      <c r="A155" s="31"/>
      <c r="B155" s="32"/>
      <c r="C155" s="184" t="s">
        <v>220</v>
      </c>
      <c r="D155" s="184" t="s">
        <v>140</v>
      </c>
      <c r="E155" s="185" t="s">
        <v>891</v>
      </c>
      <c r="F155" s="186" t="s">
        <v>892</v>
      </c>
      <c r="G155" s="187" t="s">
        <v>161</v>
      </c>
      <c r="H155" s="188">
        <v>44</v>
      </c>
      <c r="I155" s="189"/>
      <c r="J155" s="190">
        <f t="shared" si="10"/>
        <v>0</v>
      </c>
      <c r="K155" s="191"/>
      <c r="L155" s="36"/>
      <c r="M155" s="192" t="s">
        <v>1</v>
      </c>
      <c r="N155" s="193" t="s">
        <v>42</v>
      </c>
      <c r="O155" s="68"/>
      <c r="P155" s="194">
        <f t="shared" si="11"/>
        <v>0</v>
      </c>
      <c r="Q155" s="194">
        <v>9.0000000000000006E-5</v>
      </c>
      <c r="R155" s="194">
        <f t="shared" si="12"/>
        <v>3.96E-3</v>
      </c>
      <c r="S155" s="194">
        <v>0</v>
      </c>
      <c r="T155" s="195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196</v>
      </c>
      <c r="AT155" s="196" t="s">
        <v>140</v>
      </c>
      <c r="AU155" s="196" t="s">
        <v>87</v>
      </c>
      <c r="AY155" s="14" t="s">
        <v>137</v>
      </c>
      <c r="BE155" s="197">
        <f t="shared" si="14"/>
        <v>0</v>
      </c>
      <c r="BF155" s="197">
        <f t="shared" si="15"/>
        <v>0</v>
      </c>
      <c r="BG155" s="197">
        <f t="shared" si="16"/>
        <v>0</v>
      </c>
      <c r="BH155" s="197">
        <f t="shared" si="17"/>
        <v>0</v>
      </c>
      <c r="BI155" s="197">
        <f t="shared" si="18"/>
        <v>0</v>
      </c>
      <c r="BJ155" s="14" t="s">
        <v>85</v>
      </c>
      <c r="BK155" s="197">
        <f t="shared" si="19"/>
        <v>0</v>
      </c>
      <c r="BL155" s="14" t="s">
        <v>196</v>
      </c>
      <c r="BM155" s="196" t="s">
        <v>893</v>
      </c>
    </row>
    <row r="156" spans="1:65" s="2" customFormat="1" ht="24.15" customHeight="1">
      <c r="A156" s="31"/>
      <c r="B156" s="32"/>
      <c r="C156" s="184" t="s">
        <v>393</v>
      </c>
      <c r="D156" s="184" t="s">
        <v>140</v>
      </c>
      <c r="E156" s="185" t="s">
        <v>894</v>
      </c>
      <c r="F156" s="186" t="s">
        <v>895</v>
      </c>
      <c r="G156" s="187" t="s">
        <v>886</v>
      </c>
      <c r="H156" s="188">
        <v>6.5</v>
      </c>
      <c r="I156" s="189"/>
      <c r="J156" s="190">
        <f t="shared" si="10"/>
        <v>0</v>
      </c>
      <c r="K156" s="191"/>
      <c r="L156" s="36"/>
      <c r="M156" s="192" t="s">
        <v>1</v>
      </c>
      <c r="N156" s="193" t="s">
        <v>42</v>
      </c>
      <c r="O156" s="68"/>
      <c r="P156" s="194">
        <f t="shared" si="11"/>
        <v>0</v>
      </c>
      <c r="Q156" s="194">
        <v>0</v>
      </c>
      <c r="R156" s="194">
        <f t="shared" si="12"/>
        <v>0</v>
      </c>
      <c r="S156" s="194">
        <v>0</v>
      </c>
      <c r="T156" s="195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196</v>
      </c>
      <c r="AT156" s="196" t="s">
        <v>140</v>
      </c>
      <c r="AU156" s="196" t="s">
        <v>87</v>
      </c>
      <c r="AY156" s="14" t="s">
        <v>137</v>
      </c>
      <c r="BE156" s="197">
        <f t="shared" si="14"/>
        <v>0</v>
      </c>
      <c r="BF156" s="197">
        <f t="shared" si="15"/>
        <v>0</v>
      </c>
      <c r="BG156" s="197">
        <f t="shared" si="16"/>
        <v>0</v>
      </c>
      <c r="BH156" s="197">
        <f t="shared" si="17"/>
        <v>0</v>
      </c>
      <c r="BI156" s="197">
        <f t="shared" si="18"/>
        <v>0</v>
      </c>
      <c r="BJ156" s="14" t="s">
        <v>85</v>
      </c>
      <c r="BK156" s="197">
        <f t="shared" si="19"/>
        <v>0</v>
      </c>
      <c r="BL156" s="14" t="s">
        <v>196</v>
      </c>
      <c r="BM156" s="196" t="s">
        <v>896</v>
      </c>
    </row>
    <row r="157" spans="1:65" s="2" customFormat="1" ht="24.15" customHeight="1">
      <c r="A157" s="31"/>
      <c r="B157" s="32"/>
      <c r="C157" s="184" t="s">
        <v>670</v>
      </c>
      <c r="D157" s="184" t="s">
        <v>140</v>
      </c>
      <c r="E157" s="185" t="s">
        <v>897</v>
      </c>
      <c r="F157" s="186" t="s">
        <v>898</v>
      </c>
      <c r="G157" s="187" t="s">
        <v>161</v>
      </c>
      <c r="H157" s="188">
        <v>26</v>
      </c>
      <c r="I157" s="189"/>
      <c r="J157" s="190">
        <f t="shared" si="10"/>
        <v>0</v>
      </c>
      <c r="K157" s="191"/>
      <c r="L157" s="36"/>
      <c r="M157" s="192" t="s">
        <v>1</v>
      </c>
      <c r="N157" s="193" t="s">
        <v>42</v>
      </c>
      <c r="O157" s="68"/>
      <c r="P157" s="194">
        <f t="shared" si="11"/>
        <v>0</v>
      </c>
      <c r="Q157" s="194">
        <v>1.2E-4</v>
      </c>
      <c r="R157" s="194">
        <f t="shared" si="12"/>
        <v>3.1199999999999999E-3</v>
      </c>
      <c r="S157" s="194">
        <v>0</v>
      </c>
      <c r="T157" s="195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196</v>
      </c>
      <c r="AT157" s="196" t="s">
        <v>140</v>
      </c>
      <c r="AU157" s="196" t="s">
        <v>87</v>
      </c>
      <c r="AY157" s="14" t="s">
        <v>137</v>
      </c>
      <c r="BE157" s="197">
        <f t="shared" si="14"/>
        <v>0</v>
      </c>
      <c r="BF157" s="197">
        <f t="shared" si="15"/>
        <v>0</v>
      </c>
      <c r="BG157" s="197">
        <f t="shared" si="16"/>
        <v>0</v>
      </c>
      <c r="BH157" s="197">
        <f t="shared" si="17"/>
        <v>0</v>
      </c>
      <c r="BI157" s="197">
        <f t="shared" si="18"/>
        <v>0</v>
      </c>
      <c r="BJ157" s="14" t="s">
        <v>85</v>
      </c>
      <c r="BK157" s="197">
        <f t="shared" si="19"/>
        <v>0</v>
      </c>
      <c r="BL157" s="14" t="s">
        <v>196</v>
      </c>
      <c r="BM157" s="196" t="s">
        <v>899</v>
      </c>
    </row>
    <row r="158" spans="1:65" s="2" customFormat="1" ht="24.15" customHeight="1">
      <c r="A158" s="31"/>
      <c r="B158" s="32"/>
      <c r="C158" s="184" t="s">
        <v>373</v>
      </c>
      <c r="D158" s="184" t="s">
        <v>140</v>
      </c>
      <c r="E158" s="185" t="s">
        <v>900</v>
      </c>
      <c r="F158" s="186" t="s">
        <v>901</v>
      </c>
      <c r="G158" s="187" t="s">
        <v>168</v>
      </c>
      <c r="H158" s="188">
        <v>6</v>
      </c>
      <c r="I158" s="189"/>
      <c r="J158" s="190">
        <f t="shared" si="10"/>
        <v>0</v>
      </c>
      <c r="K158" s="191"/>
      <c r="L158" s="36"/>
      <c r="M158" s="192" t="s">
        <v>1</v>
      </c>
      <c r="N158" s="193" t="s">
        <v>42</v>
      </c>
      <c r="O158" s="68"/>
      <c r="P158" s="194">
        <f t="shared" si="11"/>
        <v>0</v>
      </c>
      <c r="Q158" s="194">
        <v>0</v>
      </c>
      <c r="R158" s="194">
        <f t="shared" si="12"/>
        <v>0</v>
      </c>
      <c r="S158" s="194">
        <v>0</v>
      </c>
      <c r="T158" s="195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196</v>
      </c>
      <c r="AT158" s="196" t="s">
        <v>140</v>
      </c>
      <c r="AU158" s="196" t="s">
        <v>87</v>
      </c>
      <c r="AY158" s="14" t="s">
        <v>137</v>
      </c>
      <c r="BE158" s="197">
        <f t="shared" si="14"/>
        <v>0</v>
      </c>
      <c r="BF158" s="197">
        <f t="shared" si="15"/>
        <v>0</v>
      </c>
      <c r="BG158" s="197">
        <f t="shared" si="16"/>
        <v>0</v>
      </c>
      <c r="BH158" s="197">
        <f t="shared" si="17"/>
        <v>0</v>
      </c>
      <c r="BI158" s="197">
        <f t="shared" si="18"/>
        <v>0</v>
      </c>
      <c r="BJ158" s="14" t="s">
        <v>85</v>
      </c>
      <c r="BK158" s="197">
        <f t="shared" si="19"/>
        <v>0</v>
      </c>
      <c r="BL158" s="14" t="s">
        <v>196</v>
      </c>
      <c r="BM158" s="196" t="s">
        <v>902</v>
      </c>
    </row>
    <row r="159" spans="1:65" s="2" customFormat="1" ht="24.15" customHeight="1">
      <c r="A159" s="31"/>
      <c r="B159" s="32"/>
      <c r="C159" s="184" t="s">
        <v>378</v>
      </c>
      <c r="D159" s="184" t="s">
        <v>140</v>
      </c>
      <c r="E159" s="185" t="s">
        <v>903</v>
      </c>
      <c r="F159" s="186" t="s">
        <v>904</v>
      </c>
      <c r="G159" s="187" t="s">
        <v>168</v>
      </c>
      <c r="H159" s="188">
        <v>6</v>
      </c>
      <c r="I159" s="189"/>
      <c r="J159" s="190">
        <f t="shared" si="10"/>
        <v>0</v>
      </c>
      <c r="K159" s="191"/>
      <c r="L159" s="36"/>
      <c r="M159" s="192" t="s">
        <v>1</v>
      </c>
      <c r="N159" s="193" t="s">
        <v>42</v>
      </c>
      <c r="O159" s="68"/>
      <c r="P159" s="194">
        <f t="shared" si="11"/>
        <v>0</v>
      </c>
      <c r="Q159" s="194">
        <v>0</v>
      </c>
      <c r="R159" s="194">
        <f t="shared" si="12"/>
        <v>0</v>
      </c>
      <c r="S159" s="194">
        <v>0</v>
      </c>
      <c r="T159" s="195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196</v>
      </c>
      <c r="AT159" s="196" t="s">
        <v>140</v>
      </c>
      <c r="AU159" s="196" t="s">
        <v>87</v>
      </c>
      <c r="AY159" s="14" t="s">
        <v>137</v>
      </c>
      <c r="BE159" s="197">
        <f t="shared" si="14"/>
        <v>0</v>
      </c>
      <c r="BF159" s="197">
        <f t="shared" si="15"/>
        <v>0</v>
      </c>
      <c r="BG159" s="197">
        <f t="shared" si="16"/>
        <v>0</v>
      </c>
      <c r="BH159" s="197">
        <f t="shared" si="17"/>
        <v>0</v>
      </c>
      <c r="BI159" s="197">
        <f t="shared" si="18"/>
        <v>0</v>
      </c>
      <c r="BJ159" s="14" t="s">
        <v>85</v>
      </c>
      <c r="BK159" s="197">
        <f t="shared" si="19"/>
        <v>0</v>
      </c>
      <c r="BL159" s="14" t="s">
        <v>196</v>
      </c>
      <c r="BM159" s="196" t="s">
        <v>905</v>
      </c>
    </row>
    <row r="160" spans="1:65" s="2" customFormat="1" ht="24.15" customHeight="1">
      <c r="A160" s="31"/>
      <c r="B160" s="32"/>
      <c r="C160" s="184" t="s">
        <v>401</v>
      </c>
      <c r="D160" s="184" t="s">
        <v>140</v>
      </c>
      <c r="E160" s="185" t="s">
        <v>906</v>
      </c>
      <c r="F160" s="186" t="s">
        <v>907</v>
      </c>
      <c r="G160" s="187" t="s">
        <v>168</v>
      </c>
      <c r="H160" s="188">
        <v>4.3999999999999997E-2</v>
      </c>
      <c r="I160" s="189"/>
      <c r="J160" s="190">
        <f t="shared" si="10"/>
        <v>0</v>
      </c>
      <c r="K160" s="191"/>
      <c r="L160" s="36"/>
      <c r="M160" s="192" t="s">
        <v>1</v>
      </c>
      <c r="N160" s="193" t="s">
        <v>42</v>
      </c>
      <c r="O160" s="68"/>
      <c r="P160" s="194">
        <f t="shared" si="11"/>
        <v>0</v>
      </c>
      <c r="Q160" s="194">
        <v>0</v>
      </c>
      <c r="R160" s="194">
        <f t="shared" si="12"/>
        <v>0</v>
      </c>
      <c r="S160" s="194">
        <v>0</v>
      </c>
      <c r="T160" s="195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6" t="s">
        <v>196</v>
      </c>
      <c r="AT160" s="196" t="s">
        <v>140</v>
      </c>
      <c r="AU160" s="196" t="s">
        <v>87</v>
      </c>
      <c r="AY160" s="14" t="s">
        <v>137</v>
      </c>
      <c r="BE160" s="197">
        <f t="shared" si="14"/>
        <v>0</v>
      </c>
      <c r="BF160" s="197">
        <f t="shared" si="15"/>
        <v>0</v>
      </c>
      <c r="BG160" s="197">
        <f t="shared" si="16"/>
        <v>0</v>
      </c>
      <c r="BH160" s="197">
        <f t="shared" si="17"/>
        <v>0</v>
      </c>
      <c r="BI160" s="197">
        <f t="shared" si="18"/>
        <v>0</v>
      </c>
      <c r="BJ160" s="14" t="s">
        <v>85</v>
      </c>
      <c r="BK160" s="197">
        <f t="shared" si="19"/>
        <v>0</v>
      </c>
      <c r="BL160" s="14" t="s">
        <v>196</v>
      </c>
      <c r="BM160" s="196" t="s">
        <v>908</v>
      </c>
    </row>
    <row r="161" spans="1:65" s="12" customFormat="1" ht="22.75" customHeight="1">
      <c r="B161" s="168"/>
      <c r="C161" s="169"/>
      <c r="D161" s="170" t="s">
        <v>76</v>
      </c>
      <c r="E161" s="182" t="s">
        <v>463</v>
      </c>
      <c r="F161" s="182" t="s">
        <v>464</v>
      </c>
      <c r="G161" s="169"/>
      <c r="H161" s="169"/>
      <c r="I161" s="172"/>
      <c r="J161" s="183">
        <f>BK161</f>
        <v>0</v>
      </c>
      <c r="K161" s="169"/>
      <c r="L161" s="174"/>
      <c r="M161" s="175"/>
      <c r="N161" s="176"/>
      <c r="O161" s="176"/>
      <c r="P161" s="177">
        <f>SUM(P162:P165)</f>
        <v>0</v>
      </c>
      <c r="Q161" s="176"/>
      <c r="R161" s="177">
        <f>SUM(R162:R165)</f>
        <v>0</v>
      </c>
      <c r="S161" s="176"/>
      <c r="T161" s="178">
        <f>SUM(T162:T165)</f>
        <v>0</v>
      </c>
      <c r="AR161" s="179" t="s">
        <v>165</v>
      </c>
      <c r="AT161" s="180" t="s">
        <v>76</v>
      </c>
      <c r="AU161" s="180" t="s">
        <v>85</v>
      </c>
      <c r="AY161" s="179" t="s">
        <v>137</v>
      </c>
      <c r="BK161" s="181">
        <f>SUM(BK162:BK165)</f>
        <v>0</v>
      </c>
    </row>
    <row r="162" spans="1:65" s="2" customFormat="1" ht="16.5" customHeight="1">
      <c r="A162" s="31"/>
      <c r="B162" s="32"/>
      <c r="C162" s="184" t="s">
        <v>397</v>
      </c>
      <c r="D162" s="184" t="s">
        <v>140</v>
      </c>
      <c r="E162" s="185" t="s">
        <v>466</v>
      </c>
      <c r="F162" s="186" t="s">
        <v>467</v>
      </c>
      <c r="G162" s="187" t="s">
        <v>376</v>
      </c>
      <c r="H162" s="188">
        <v>1</v>
      </c>
      <c r="I162" s="189"/>
      <c r="J162" s="190">
        <f>ROUND(I162*H162,2)</f>
        <v>0</v>
      </c>
      <c r="K162" s="191"/>
      <c r="L162" s="36"/>
      <c r="M162" s="192" t="s">
        <v>1</v>
      </c>
      <c r="N162" s="193" t="s">
        <v>42</v>
      </c>
      <c r="O162" s="68"/>
      <c r="P162" s="194">
        <f>O162*H162</f>
        <v>0</v>
      </c>
      <c r="Q162" s="194">
        <v>0</v>
      </c>
      <c r="R162" s="194">
        <f>Q162*H162</f>
        <v>0</v>
      </c>
      <c r="S162" s="194">
        <v>0</v>
      </c>
      <c r="T162" s="195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468</v>
      </c>
      <c r="AT162" s="196" t="s">
        <v>140</v>
      </c>
      <c r="AU162" s="196" t="s">
        <v>87</v>
      </c>
      <c r="AY162" s="14" t="s">
        <v>137</v>
      </c>
      <c r="BE162" s="197">
        <f>IF(N162="základní",J162,0)</f>
        <v>0</v>
      </c>
      <c r="BF162" s="197">
        <f>IF(N162="snížená",J162,0)</f>
        <v>0</v>
      </c>
      <c r="BG162" s="197">
        <f>IF(N162="zákl. přenesená",J162,0)</f>
        <v>0</v>
      </c>
      <c r="BH162" s="197">
        <f>IF(N162="sníž. přenesená",J162,0)</f>
        <v>0</v>
      </c>
      <c r="BI162" s="197">
        <f>IF(N162="nulová",J162,0)</f>
        <v>0</v>
      </c>
      <c r="BJ162" s="14" t="s">
        <v>85</v>
      </c>
      <c r="BK162" s="197">
        <f>ROUND(I162*H162,2)</f>
        <v>0</v>
      </c>
      <c r="BL162" s="14" t="s">
        <v>468</v>
      </c>
      <c r="BM162" s="196" t="s">
        <v>909</v>
      </c>
    </row>
    <row r="163" spans="1:65" s="2" customFormat="1" ht="16.5" customHeight="1">
      <c r="A163" s="31"/>
      <c r="B163" s="32"/>
      <c r="C163" s="184" t="s">
        <v>190</v>
      </c>
      <c r="D163" s="184" t="s">
        <v>140</v>
      </c>
      <c r="E163" s="185" t="s">
        <v>471</v>
      </c>
      <c r="F163" s="186" t="s">
        <v>472</v>
      </c>
      <c r="G163" s="187" t="s">
        <v>376</v>
      </c>
      <c r="H163" s="188">
        <v>1</v>
      </c>
      <c r="I163" s="189"/>
      <c r="J163" s="190">
        <f>ROUND(I163*H163,2)</f>
        <v>0</v>
      </c>
      <c r="K163" s="191"/>
      <c r="L163" s="36"/>
      <c r="M163" s="192" t="s">
        <v>1</v>
      </c>
      <c r="N163" s="193" t="s">
        <v>42</v>
      </c>
      <c r="O163" s="68"/>
      <c r="P163" s="194">
        <f>O163*H163</f>
        <v>0</v>
      </c>
      <c r="Q163" s="194">
        <v>0</v>
      </c>
      <c r="R163" s="194">
        <f>Q163*H163</f>
        <v>0</v>
      </c>
      <c r="S163" s="194">
        <v>0</v>
      </c>
      <c r="T163" s="195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6" t="s">
        <v>468</v>
      </c>
      <c r="AT163" s="196" t="s">
        <v>140</v>
      </c>
      <c r="AU163" s="196" t="s">
        <v>87</v>
      </c>
      <c r="AY163" s="14" t="s">
        <v>137</v>
      </c>
      <c r="BE163" s="197">
        <f>IF(N163="základní",J163,0)</f>
        <v>0</v>
      </c>
      <c r="BF163" s="197">
        <f>IF(N163="snížená",J163,0)</f>
        <v>0</v>
      </c>
      <c r="BG163" s="197">
        <f>IF(N163="zákl. přenesená",J163,0)</f>
        <v>0</v>
      </c>
      <c r="BH163" s="197">
        <f>IF(N163="sníž. přenesená",J163,0)</f>
        <v>0</v>
      </c>
      <c r="BI163" s="197">
        <f>IF(N163="nulová",J163,0)</f>
        <v>0</v>
      </c>
      <c r="BJ163" s="14" t="s">
        <v>85</v>
      </c>
      <c r="BK163" s="197">
        <f>ROUND(I163*H163,2)</f>
        <v>0</v>
      </c>
      <c r="BL163" s="14" t="s">
        <v>468</v>
      </c>
      <c r="BM163" s="196" t="s">
        <v>910</v>
      </c>
    </row>
    <row r="164" spans="1:65" s="2" customFormat="1" ht="16.5" customHeight="1">
      <c r="A164" s="31"/>
      <c r="B164" s="32"/>
      <c r="C164" s="184" t="s">
        <v>793</v>
      </c>
      <c r="D164" s="184" t="s">
        <v>140</v>
      </c>
      <c r="E164" s="185" t="s">
        <v>479</v>
      </c>
      <c r="F164" s="186" t="s">
        <v>480</v>
      </c>
      <c r="G164" s="187" t="s">
        <v>460</v>
      </c>
      <c r="H164" s="188">
        <v>12</v>
      </c>
      <c r="I164" s="189"/>
      <c r="J164" s="190">
        <f>ROUND(I164*H164,2)</f>
        <v>0</v>
      </c>
      <c r="K164" s="191"/>
      <c r="L164" s="36"/>
      <c r="M164" s="192" t="s">
        <v>1</v>
      </c>
      <c r="N164" s="193" t="s">
        <v>42</v>
      </c>
      <c r="O164" s="68"/>
      <c r="P164" s="194">
        <f>O164*H164</f>
        <v>0</v>
      </c>
      <c r="Q164" s="194">
        <v>0</v>
      </c>
      <c r="R164" s="194">
        <f>Q164*H164</f>
        <v>0</v>
      </c>
      <c r="S164" s="194">
        <v>0</v>
      </c>
      <c r="T164" s="195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468</v>
      </c>
      <c r="AT164" s="196" t="s">
        <v>140</v>
      </c>
      <c r="AU164" s="196" t="s">
        <v>87</v>
      </c>
      <c r="AY164" s="14" t="s">
        <v>137</v>
      </c>
      <c r="BE164" s="197">
        <f>IF(N164="základní",J164,0)</f>
        <v>0</v>
      </c>
      <c r="BF164" s="197">
        <f>IF(N164="snížená",J164,0)</f>
        <v>0</v>
      </c>
      <c r="BG164" s="197">
        <f>IF(N164="zákl. přenesená",J164,0)</f>
        <v>0</v>
      </c>
      <c r="BH164" s="197">
        <f>IF(N164="sníž. přenesená",J164,0)</f>
        <v>0</v>
      </c>
      <c r="BI164" s="197">
        <f>IF(N164="nulová",J164,0)</f>
        <v>0</v>
      </c>
      <c r="BJ164" s="14" t="s">
        <v>85</v>
      </c>
      <c r="BK164" s="197">
        <f>ROUND(I164*H164,2)</f>
        <v>0</v>
      </c>
      <c r="BL164" s="14" t="s">
        <v>468</v>
      </c>
      <c r="BM164" s="196" t="s">
        <v>911</v>
      </c>
    </row>
    <row r="165" spans="1:65" s="2" customFormat="1" ht="16.5" customHeight="1">
      <c r="A165" s="31"/>
      <c r="B165" s="32"/>
      <c r="C165" s="184" t="s">
        <v>795</v>
      </c>
      <c r="D165" s="184" t="s">
        <v>140</v>
      </c>
      <c r="E165" s="185" t="s">
        <v>483</v>
      </c>
      <c r="F165" s="186" t="s">
        <v>484</v>
      </c>
      <c r="G165" s="187" t="s">
        <v>485</v>
      </c>
      <c r="H165" s="188">
        <v>450</v>
      </c>
      <c r="I165" s="189"/>
      <c r="J165" s="190">
        <f>ROUND(I165*H165,2)</f>
        <v>0</v>
      </c>
      <c r="K165" s="191"/>
      <c r="L165" s="36"/>
      <c r="M165" s="210" t="s">
        <v>1</v>
      </c>
      <c r="N165" s="211" t="s">
        <v>42</v>
      </c>
      <c r="O165" s="212"/>
      <c r="P165" s="213">
        <f>O165*H165</f>
        <v>0</v>
      </c>
      <c r="Q165" s="213">
        <v>0</v>
      </c>
      <c r="R165" s="213">
        <f>Q165*H165</f>
        <v>0</v>
      </c>
      <c r="S165" s="213">
        <v>0</v>
      </c>
      <c r="T165" s="214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6" t="s">
        <v>468</v>
      </c>
      <c r="AT165" s="196" t="s">
        <v>140</v>
      </c>
      <c r="AU165" s="196" t="s">
        <v>87</v>
      </c>
      <c r="AY165" s="14" t="s">
        <v>137</v>
      </c>
      <c r="BE165" s="197">
        <f>IF(N165="základní",J165,0)</f>
        <v>0</v>
      </c>
      <c r="BF165" s="197">
        <f>IF(N165="snížená",J165,0)</f>
        <v>0</v>
      </c>
      <c r="BG165" s="197">
        <f>IF(N165="zákl. přenesená",J165,0)</f>
        <v>0</v>
      </c>
      <c r="BH165" s="197">
        <f>IF(N165="sníž. přenesená",J165,0)</f>
        <v>0</v>
      </c>
      <c r="BI165" s="197">
        <f>IF(N165="nulová",J165,0)</f>
        <v>0</v>
      </c>
      <c r="BJ165" s="14" t="s">
        <v>85</v>
      </c>
      <c r="BK165" s="197">
        <f>ROUND(I165*H165,2)</f>
        <v>0</v>
      </c>
      <c r="BL165" s="14" t="s">
        <v>468</v>
      </c>
      <c r="BM165" s="196" t="s">
        <v>912</v>
      </c>
    </row>
    <row r="166" spans="1:65" s="2" customFormat="1" ht="7" customHeight="1">
      <c r="A166" s="31"/>
      <c r="B166" s="51"/>
      <c r="C166" s="52"/>
      <c r="D166" s="52"/>
      <c r="E166" s="52"/>
      <c r="F166" s="52"/>
      <c r="G166" s="52"/>
      <c r="H166" s="52"/>
      <c r="I166" s="52"/>
      <c r="J166" s="52"/>
      <c r="K166" s="52"/>
      <c r="L166" s="36"/>
      <c r="M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</sheetData>
  <sheetProtection algorithmName="SHA-512" hashValue="Qz20Suz4Xo4qJCYp3InHtVvVFQ/0Xk+/HF7OVl2XmLKjmN7AQBkPMDdHbCAQA2E6ymNRfSkudTDej//219Rlbg==" saltValue="bRKzkfhB9Vqp3OipOJ0CVf6sKJpziD1OF7ipjkNfUBBDWG+PstEiKVsTRw6h9/GP6p9Rj8dUB0seo1oopycP5w==" spinCount="100000" sheet="1" objects="1" scenarios="1" formatColumns="0" formatRows="0" autoFilter="0"/>
  <autoFilter ref="C122:K165" xr:uid="{00000000-0009-0000-0000-000005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23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102</v>
      </c>
    </row>
    <row r="3" spans="1:46" s="1" customFormat="1" ht="7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87</v>
      </c>
    </row>
    <row r="4" spans="1:46" s="1" customFormat="1" ht="25" customHeight="1">
      <c r="B4" s="17"/>
      <c r="D4" s="107" t="s">
        <v>103</v>
      </c>
      <c r="L4" s="17"/>
      <c r="M4" s="108" t="s">
        <v>10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26.25" customHeight="1">
      <c r="B7" s="17"/>
      <c r="E7" s="264" t="str">
        <f>'Rekapitulace stavby'!K6</f>
        <v>Udržovací práce na elektroinstalaci vybraných prostor odborného výcviku SOU zemědělské Chvaletice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104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913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17. 8. 2021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7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">
        <v>26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27</v>
      </c>
      <c r="F15" s="31"/>
      <c r="G15" s="31"/>
      <c r="H15" s="31"/>
      <c r="I15" s="109" t="s">
        <v>28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7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29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28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7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31</v>
      </c>
      <c r="E20" s="31"/>
      <c r="F20" s="31"/>
      <c r="G20" s="31"/>
      <c r="H20" s="31"/>
      <c r="I20" s="109" t="s">
        <v>25</v>
      </c>
      <c r="J20" s="110" t="s">
        <v>32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33</v>
      </c>
      <c r="F21" s="31"/>
      <c r="G21" s="31"/>
      <c r="H21" s="31"/>
      <c r="I21" s="109" t="s">
        <v>28</v>
      </c>
      <c r="J21" s="110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7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35</v>
      </c>
      <c r="E23" s="31"/>
      <c r="F23" s="31"/>
      <c r="G23" s="31"/>
      <c r="H23" s="31"/>
      <c r="I23" s="109" t="s">
        <v>25</v>
      </c>
      <c r="J23" s="110" t="s">
        <v>32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33</v>
      </c>
      <c r="F24" s="31"/>
      <c r="G24" s="31"/>
      <c r="H24" s="31"/>
      <c r="I24" s="109" t="s">
        <v>28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7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7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4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ROUND(J116,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ROUND((SUM(BE116:BE122)),  2)</f>
        <v>0</v>
      </c>
      <c r="G33" s="31"/>
      <c r="H33" s="31"/>
      <c r="I33" s="121">
        <v>0.21</v>
      </c>
      <c r="J33" s="120">
        <f>ROUND(((SUM(BE116:BE122))*I33),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ROUND((SUM(BF116:BF122)),  2)</f>
        <v>0</v>
      </c>
      <c r="G34" s="31"/>
      <c r="H34" s="31"/>
      <c r="I34" s="121">
        <v>0.15</v>
      </c>
      <c r="J34" s="120">
        <f>ROUND(((SUM(BF116:BF122))*I34),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ROUND((SUM(BG116:BG122)),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ROUND((SUM(BH116:BH122)),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ROUND((SUM(BI116:BI122)),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7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4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 ht="10">
      <c r="B51" s="17"/>
      <c r="L51" s="17"/>
    </row>
    <row r="52" spans="1:31" ht="10">
      <c r="B52" s="17"/>
      <c r="L52" s="17"/>
    </row>
    <row r="53" spans="1:31" ht="10">
      <c r="B53" s="17"/>
      <c r="L53" s="17"/>
    </row>
    <row r="54" spans="1:31" ht="10">
      <c r="B54" s="17"/>
      <c r="L54" s="17"/>
    </row>
    <row r="55" spans="1:31" ht="10">
      <c r="B55" s="17"/>
      <c r="L55" s="17"/>
    </row>
    <row r="56" spans="1:31" ht="10">
      <c r="B56" s="17"/>
      <c r="L56" s="17"/>
    </row>
    <row r="57" spans="1:31" ht="10">
      <c r="B57" s="17"/>
      <c r="L57" s="17"/>
    </row>
    <row r="58" spans="1:31" ht="10">
      <c r="B58" s="17"/>
      <c r="L58" s="17"/>
    </row>
    <row r="59" spans="1:31" ht="10">
      <c r="B59" s="17"/>
      <c r="L59" s="17"/>
    </row>
    <row r="60" spans="1:31" ht="10">
      <c r="B60" s="17"/>
      <c r="L60" s="17"/>
    </row>
    <row r="61" spans="1:31" s="2" customFormat="1" ht="12.5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">
      <c r="B62" s="17"/>
      <c r="L62" s="17"/>
    </row>
    <row r="63" spans="1:31" ht="10">
      <c r="B63" s="17"/>
      <c r="L63" s="17"/>
    </row>
    <row r="64" spans="1:31" ht="10">
      <c r="B64" s="17"/>
      <c r="L64" s="17"/>
    </row>
    <row r="65" spans="1:31" s="2" customFormat="1" ht="13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">
      <c r="B66" s="17"/>
      <c r="L66" s="17"/>
    </row>
    <row r="67" spans="1:31" ht="10">
      <c r="B67" s="17"/>
      <c r="L67" s="17"/>
    </row>
    <row r="68" spans="1:31" ht="10">
      <c r="B68" s="17"/>
      <c r="L68" s="17"/>
    </row>
    <row r="69" spans="1:31" ht="10">
      <c r="B69" s="17"/>
      <c r="L69" s="17"/>
    </row>
    <row r="70" spans="1:31" ht="10">
      <c r="B70" s="17"/>
      <c r="L70" s="17"/>
    </row>
    <row r="71" spans="1:31" ht="10">
      <c r="B71" s="17"/>
      <c r="L71" s="17"/>
    </row>
    <row r="72" spans="1:31" ht="10">
      <c r="B72" s="17"/>
      <c r="L72" s="17"/>
    </row>
    <row r="73" spans="1:31" ht="10">
      <c r="B73" s="17"/>
      <c r="L73" s="17"/>
    </row>
    <row r="74" spans="1:31" ht="10">
      <c r="B74" s="17"/>
      <c r="L74" s="17"/>
    </row>
    <row r="75" spans="1:31" ht="10">
      <c r="B75" s="17"/>
      <c r="L75" s="17"/>
    </row>
    <row r="76" spans="1:31" s="2" customFormat="1" ht="12.5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7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5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3"/>
      <c r="D85" s="33"/>
      <c r="E85" s="271" t="str">
        <f>E7</f>
        <v>Udržovací práce na elektroinstalaci vybraných prostor odborného výcviku SOU zemědělské Chvaletice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01 - Doplnění elektrických vrat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7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17. 8. 2021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7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24</v>
      </c>
      <c r="D91" s="33"/>
      <c r="E91" s="33"/>
      <c r="F91" s="24" t="str">
        <f>E15</f>
        <v>SOUZ Chvaletice</v>
      </c>
      <c r="G91" s="33"/>
      <c r="H91" s="33"/>
      <c r="I91" s="26" t="s">
        <v>31</v>
      </c>
      <c r="J91" s="29" t="str">
        <f>E21</f>
        <v>Ing. Tomáš Srba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29</v>
      </c>
      <c r="D92" s="33"/>
      <c r="E92" s="33"/>
      <c r="F92" s="24" t="str">
        <f>IF(E18="","",E18)</f>
        <v>Vyplň údaj</v>
      </c>
      <c r="G92" s="33"/>
      <c r="H92" s="33"/>
      <c r="I92" s="26" t="s">
        <v>35</v>
      </c>
      <c r="J92" s="29" t="str">
        <f>E24</f>
        <v>Ing. Tomáš Srba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2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107</v>
      </c>
      <c r="D94" s="141"/>
      <c r="E94" s="141"/>
      <c r="F94" s="141"/>
      <c r="G94" s="141"/>
      <c r="H94" s="141"/>
      <c r="I94" s="141"/>
      <c r="J94" s="142" t="s">
        <v>108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2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75" customHeight="1">
      <c r="A96" s="31"/>
      <c r="B96" s="32"/>
      <c r="C96" s="143" t="s">
        <v>109</v>
      </c>
      <c r="D96" s="33"/>
      <c r="E96" s="33"/>
      <c r="F96" s="33"/>
      <c r="G96" s="33"/>
      <c r="H96" s="33"/>
      <c r="I96" s="33"/>
      <c r="J96" s="81">
        <f>J116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1:31" s="2" customFormat="1" ht="21.75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48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31" s="2" customFormat="1" ht="7" customHeight="1">
      <c r="A98" s="31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48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</row>
    <row r="102" spans="1:31" s="2" customFormat="1" ht="7" customHeight="1">
      <c r="A102" s="31"/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25" customHeight="1">
      <c r="A103" s="31"/>
      <c r="B103" s="32"/>
      <c r="C103" s="20" t="s">
        <v>122</v>
      </c>
      <c r="D103" s="33"/>
      <c r="E103" s="33"/>
      <c r="F103" s="33"/>
      <c r="G103" s="33"/>
      <c r="H103" s="33"/>
      <c r="I103" s="33"/>
      <c r="J103" s="33"/>
      <c r="K103" s="33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7" customHeight="1">
      <c r="A104" s="31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12" customHeight="1">
      <c r="A105" s="31"/>
      <c r="B105" s="32"/>
      <c r="C105" s="26" t="s">
        <v>16</v>
      </c>
      <c r="D105" s="33"/>
      <c r="E105" s="33"/>
      <c r="F105" s="33"/>
      <c r="G105" s="33"/>
      <c r="H105" s="33"/>
      <c r="I105" s="33"/>
      <c r="J105" s="33"/>
      <c r="K105" s="33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26.25" customHeight="1">
      <c r="A106" s="31"/>
      <c r="B106" s="32"/>
      <c r="C106" s="33"/>
      <c r="D106" s="33"/>
      <c r="E106" s="271" t="str">
        <f>E7</f>
        <v>Udržovací práce na elektroinstalaci vybraných prostor odborného výcviku SOU zemědělské Chvaletice</v>
      </c>
      <c r="F106" s="272"/>
      <c r="G106" s="272"/>
      <c r="H106" s="272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12" customHeight="1">
      <c r="A107" s="31"/>
      <c r="B107" s="32"/>
      <c r="C107" s="26" t="s">
        <v>104</v>
      </c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6.5" customHeight="1">
      <c r="A108" s="31"/>
      <c r="B108" s="32"/>
      <c r="C108" s="33"/>
      <c r="D108" s="33"/>
      <c r="E108" s="223" t="str">
        <f>E9</f>
        <v>01 - Doplnění elektrických vrat</v>
      </c>
      <c r="F108" s="273"/>
      <c r="G108" s="273"/>
      <c r="H108" s="27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7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20</v>
      </c>
      <c r="D110" s="33"/>
      <c r="E110" s="33"/>
      <c r="F110" s="24" t="str">
        <f>F12</f>
        <v xml:space="preserve"> </v>
      </c>
      <c r="G110" s="33"/>
      <c r="H110" s="33"/>
      <c r="I110" s="26" t="s">
        <v>22</v>
      </c>
      <c r="J110" s="63" t="str">
        <f>IF(J12="","",J12)</f>
        <v>17. 8. 2021</v>
      </c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7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5.15" customHeight="1">
      <c r="A112" s="31"/>
      <c r="B112" s="32"/>
      <c r="C112" s="26" t="s">
        <v>24</v>
      </c>
      <c r="D112" s="33"/>
      <c r="E112" s="33"/>
      <c r="F112" s="24" t="str">
        <f>E15</f>
        <v>SOUZ Chvaletice</v>
      </c>
      <c r="G112" s="33"/>
      <c r="H112" s="33"/>
      <c r="I112" s="26" t="s">
        <v>31</v>
      </c>
      <c r="J112" s="29" t="str">
        <f>E21</f>
        <v>Ing. Tomáš Srba</v>
      </c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5.15" customHeight="1">
      <c r="A113" s="31"/>
      <c r="B113" s="32"/>
      <c r="C113" s="26" t="s">
        <v>29</v>
      </c>
      <c r="D113" s="33"/>
      <c r="E113" s="33"/>
      <c r="F113" s="24" t="str">
        <f>IF(E18="","",E18)</f>
        <v>Vyplň údaj</v>
      </c>
      <c r="G113" s="33"/>
      <c r="H113" s="33"/>
      <c r="I113" s="26" t="s">
        <v>35</v>
      </c>
      <c r="J113" s="29" t="str">
        <f>E24</f>
        <v>Ing. Tomáš Srba</v>
      </c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0.25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11" customFormat="1" ht="29.25" customHeight="1">
      <c r="A115" s="156"/>
      <c r="B115" s="157"/>
      <c r="C115" s="158" t="s">
        <v>123</v>
      </c>
      <c r="D115" s="159" t="s">
        <v>62</v>
      </c>
      <c r="E115" s="159" t="s">
        <v>58</v>
      </c>
      <c r="F115" s="159" t="s">
        <v>59</v>
      </c>
      <c r="G115" s="159" t="s">
        <v>124</v>
      </c>
      <c r="H115" s="159" t="s">
        <v>125</v>
      </c>
      <c r="I115" s="159" t="s">
        <v>126</v>
      </c>
      <c r="J115" s="160" t="s">
        <v>108</v>
      </c>
      <c r="K115" s="161" t="s">
        <v>127</v>
      </c>
      <c r="L115" s="162"/>
      <c r="M115" s="72" t="s">
        <v>1</v>
      </c>
      <c r="N115" s="73" t="s">
        <v>41</v>
      </c>
      <c r="O115" s="73" t="s">
        <v>128</v>
      </c>
      <c r="P115" s="73" t="s">
        <v>129</v>
      </c>
      <c r="Q115" s="73" t="s">
        <v>130</v>
      </c>
      <c r="R115" s="73" t="s">
        <v>131</v>
      </c>
      <c r="S115" s="73" t="s">
        <v>132</v>
      </c>
      <c r="T115" s="74" t="s">
        <v>133</v>
      </c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6"/>
      <c r="AE115" s="156"/>
    </row>
    <row r="116" spans="1:65" s="2" customFormat="1" ht="22.75" customHeight="1">
      <c r="A116" s="31"/>
      <c r="B116" s="32"/>
      <c r="C116" s="79" t="s">
        <v>134</v>
      </c>
      <c r="D116" s="33"/>
      <c r="E116" s="33"/>
      <c r="F116" s="33"/>
      <c r="G116" s="33"/>
      <c r="H116" s="33"/>
      <c r="I116" s="33"/>
      <c r="J116" s="163">
        <f>BK116</f>
        <v>0</v>
      </c>
      <c r="K116" s="33"/>
      <c r="L116" s="36"/>
      <c r="M116" s="75"/>
      <c r="N116" s="164"/>
      <c r="O116" s="76"/>
      <c r="P116" s="165">
        <f>SUM(P117:P122)</f>
        <v>0</v>
      </c>
      <c r="Q116" s="76"/>
      <c r="R116" s="165">
        <f>SUM(R117:R122)</f>
        <v>0.41415000000000002</v>
      </c>
      <c r="S116" s="76"/>
      <c r="T116" s="166">
        <f>SUM(T117:T122)</f>
        <v>0</v>
      </c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T116" s="14" t="s">
        <v>76</v>
      </c>
      <c r="AU116" s="14" t="s">
        <v>110</v>
      </c>
      <c r="BK116" s="167">
        <f>SUM(BK117:BK122)</f>
        <v>0</v>
      </c>
    </row>
    <row r="117" spans="1:65" s="2" customFormat="1" ht="49" customHeight="1">
      <c r="A117" s="31"/>
      <c r="B117" s="32"/>
      <c r="C117" s="198" t="s">
        <v>85</v>
      </c>
      <c r="D117" s="198" t="s">
        <v>187</v>
      </c>
      <c r="E117" s="199" t="s">
        <v>914</v>
      </c>
      <c r="F117" s="200" t="s">
        <v>915</v>
      </c>
      <c r="G117" s="201" t="s">
        <v>916</v>
      </c>
      <c r="H117" s="202">
        <v>1</v>
      </c>
      <c r="I117" s="203"/>
      <c r="J117" s="204">
        <f>ROUND(I117*H117,2)</f>
        <v>0</v>
      </c>
      <c r="K117" s="205"/>
      <c r="L117" s="206"/>
      <c r="M117" s="207" t="s">
        <v>1</v>
      </c>
      <c r="N117" s="208" t="s">
        <v>42</v>
      </c>
      <c r="O117" s="68"/>
      <c r="P117" s="194">
        <f>O117*H117</f>
        <v>0</v>
      </c>
      <c r="Q117" s="194">
        <v>0.13805000000000001</v>
      </c>
      <c r="R117" s="194">
        <f>Q117*H117</f>
        <v>0.13805000000000001</v>
      </c>
      <c r="S117" s="194">
        <v>0</v>
      </c>
      <c r="T117" s="195">
        <f>S117*H117</f>
        <v>0</v>
      </c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R117" s="196" t="s">
        <v>569</v>
      </c>
      <c r="AT117" s="196" t="s">
        <v>187</v>
      </c>
      <c r="AU117" s="196" t="s">
        <v>77</v>
      </c>
      <c r="AY117" s="14" t="s">
        <v>137</v>
      </c>
      <c r="BE117" s="197">
        <f>IF(N117="základní",J117,0)</f>
        <v>0</v>
      </c>
      <c r="BF117" s="197">
        <f>IF(N117="snížená",J117,0)</f>
        <v>0</v>
      </c>
      <c r="BG117" s="197">
        <f>IF(N117="zákl. přenesená",J117,0)</f>
        <v>0</v>
      </c>
      <c r="BH117" s="197">
        <f>IF(N117="sníž. přenesená",J117,0)</f>
        <v>0</v>
      </c>
      <c r="BI117" s="197">
        <f>IF(N117="nulová",J117,0)</f>
        <v>0</v>
      </c>
      <c r="BJ117" s="14" t="s">
        <v>85</v>
      </c>
      <c r="BK117" s="197">
        <f>ROUND(I117*H117,2)</f>
        <v>0</v>
      </c>
      <c r="BL117" s="14" t="s">
        <v>144</v>
      </c>
      <c r="BM117" s="196" t="s">
        <v>917</v>
      </c>
    </row>
    <row r="118" spans="1:65" s="2" customFormat="1" ht="27">
      <c r="A118" s="31"/>
      <c r="B118" s="32"/>
      <c r="C118" s="33"/>
      <c r="D118" s="215" t="s">
        <v>918</v>
      </c>
      <c r="E118" s="33"/>
      <c r="F118" s="216" t="s">
        <v>919</v>
      </c>
      <c r="G118" s="33"/>
      <c r="H118" s="33"/>
      <c r="I118" s="217"/>
      <c r="J118" s="33"/>
      <c r="K118" s="33"/>
      <c r="L118" s="36"/>
      <c r="M118" s="218"/>
      <c r="N118" s="219"/>
      <c r="O118" s="68"/>
      <c r="P118" s="68"/>
      <c r="Q118" s="68"/>
      <c r="R118" s="68"/>
      <c r="S118" s="68"/>
      <c r="T118" s="69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T118" s="14" t="s">
        <v>918</v>
      </c>
      <c r="AU118" s="14" t="s">
        <v>77</v>
      </c>
    </row>
    <row r="119" spans="1:65" s="2" customFormat="1" ht="55.5" customHeight="1">
      <c r="A119" s="31"/>
      <c r="B119" s="32"/>
      <c r="C119" s="198" t="s">
        <v>87</v>
      </c>
      <c r="D119" s="198" t="s">
        <v>187</v>
      </c>
      <c r="E119" s="199" t="s">
        <v>920</v>
      </c>
      <c r="F119" s="200" t="s">
        <v>921</v>
      </c>
      <c r="G119" s="201" t="s">
        <v>916</v>
      </c>
      <c r="H119" s="202">
        <v>1</v>
      </c>
      <c r="I119" s="203"/>
      <c r="J119" s="204">
        <f>ROUND(I119*H119,2)</f>
        <v>0</v>
      </c>
      <c r="K119" s="205"/>
      <c r="L119" s="206"/>
      <c r="M119" s="207" t="s">
        <v>1</v>
      </c>
      <c r="N119" s="208" t="s">
        <v>42</v>
      </c>
      <c r="O119" s="68"/>
      <c r="P119" s="194">
        <f>O119*H119</f>
        <v>0</v>
      </c>
      <c r="Q119" s="194">
        <v>0.13805000000000001</v>
      </c>
      <c r="R119" s="194">
        <f>Q119*H119</f>
        <v>0.13805000000000001</v>
      </c>
      <c r="S119" s="194">
        <v>0</v>
      </c>
      <c r="T119" s="195">
        <f>S119*H119</f>
        <v>0</v>
      </c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R119" s="196" t="s">
        <v>569</v>
      </c>
      <c r="AT119" s="196" t="s">
        <v>187</v>
      </c>
      <c r="AU119" s="196" t="s">
        <v>77</v>
      </c>
      <c r="AY119" s="14" t="s">
        <v>137</v>
      </c>
      <c r="BE119" s="197">
        <f>IF(N119="základní",J119,0)</f>
        <v>0</v>
      </c>
      <c r="BF119" s="197">
        <f>IF(N119="snížená",J119,0)</f>
        <v>0</v>
      </c>
      <c r="BG119" s="197">
        <f>IF(N119="zákl. přenesená",J119,0)</f>
        <v>0</v>
      </c>
      <c r="BH119" s="197">
        <f>IF(N119="sníž. přenesená",J119,0)</f>
        <v>0</v>
      </c>
      <c r="BI119" s="197">
        <f>IF(N119="nulová",J119,0)</f>
        <v>0</v>
      </c>
      <c r="BJ119" s="14" t="s">
        <v>85</v>
      </c>
      <c r="BK119" s="197">
        <f>ROUND(I119*H119,2)</f>
        <v>0</v>
      </c>
      <c r="BL119" s="14" t="s">
        <v>144</v>
      </c>
      <c r="BM119" s="196" t="s">
        <v>922</v>
      </c>
    </row>
    <row r="120" spans="1:65" s="2" customFormat="1" ht="27">
      <c r="A120" s="31"/>
      <c r="B120" s="32"/>
      <c r="C120" s="33"/>
      <c r="D120" s="215" t="s">
        <v>918</v>
      </c>
      <c r="E120" s="33"/>
      <c r="F120" s="216" t="s">
        <v>919</v>
      </c>
      <c r="G120" s="33"/>
      <c r="H120" s="33"/>
      <c r="I120" s="217"/>
      <c r="J120" s="33"/>
      <c r="K120" s="33"/>
      <c r="L120" s="36"/>
      <c r="M120" s="218"/>
      <c r="N120" s="219"/>
      <c r="O120" s="68"/>
      <c r="P120" s="68"/>
      <c r="Q120" s="68"/>
      <c r="R120" s="68"/>
      <c r="S120" s="68"/>
      <c r="T120" s="69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4" t="s">
        <v>918</v>
      </c>
      <c r="AU120" s="14" t="s">
        <v>77</v>
      </c>
    </row>
    <row r="121" spans="1:65" s="2" customFormat="1" ht="55.5" customHeight="1">
      <c r="A121" s="31"/>
      <c r="B121" s="32"/>
      <c r="C121" s="198" t="s">
        <v>138</v>
      </c>
      <c r="D121" s="198" t="s">
        <v>187</v>
      </c>
      <c r="E121" s="199" t="s">
        <v>923</v>
      </c>
      <c r="F121" s="200" t="s">
        <v>924</v>
      </c>
      <c r="G121" s="201" t="s">
        <v>916</v>
      </c>
      <c r="H121" s="202">
        <v>1</v>
      </c>
      <c r="I121" s="203"/>
      <c r="J121" s="204">
        <f>ROUND(I121*H121,2)</f>
        <v>0</v>
      </c>
      <c r="K121" s="205"/>
      <c r="L121" s="206"/>
      <c r="M121" s="207" t="s">
        <v>1</v>
      </c>
      <c r="N121" s="208" t="s">
        <v>42</v>
      </c>
      <c r="O121" s="68"/>
      <c r="P121" s="194">
        <f>O121*H121</f>
        <v>0</v>
      </c>
      <c r="Q121" s="194">
        <v>0.13805000000000001</v>
      </c>
      <c r="R121" s="194">
        <f>Q121*H121</f>
        <v>0.13805000000000001</v>
      </c>
      <c r="S121" s="194">
        <v>0</v>
      </c>
      <c r="T121" s="195">
        <f>S121*H121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196" t="s">
        <v>569</v>
      </c>
      <c r="AT121" s="196" t="s">
        <v>187</v>
      </c>
      <c r="AU121" s="196" t="s">
        <v>77</v>
      </c>
      <c r="AY121" s="14" t="s">
        <v>137</v>
      </c>
      <c r="BE121" s="197">
        <f>IF(N121="základní",J121,0)</f>
        <v>0</v>
      </c>
      <c r="BF121" s="197">
        <f>IF(N121="snížená",J121,0)</f>
        <v>0</v>
      </c>
      <c r="BG121" s="197">
        <f>IF(N121="zákl. přenesená",J121,0)</f>
        <v>0</v>
      </c>
      <c r="BH121" s="197">
        <f>IF(N121="sníž. přenesená",J121,0)</f>
        <v>0</v>
      </c>
      <c r="BI121" s="197">
        <f>IF(N121="nulová",J121,0)</f>
        <v>0</v>
      </c>
      <c r="BJ121" s="14" t="s">
        <v>85</v>
      </c>
      <c r="BK121" s="197">
        <f>ROUND(I121*H121,2)</f>
        <v>0</v>
      </c>
      <c r="BL121" s="14" t="s">
        <v>144</v>
      </c>
      <c r="BM121" s="196" t="s">
        <v>925</v>
      </c>
    </row>
    <row r="122" spans="1:65" s="2" customFormat="1" ht="27">
      <c r="A122" s="31"/>
      <c r="B122" s="32"/>
      <c r="C122" s="33"/>
      <c r="D122" s="215" t="s">
        <v>918</v>
      </c>
      <c r="E122" s="33"/>
      <c r="F122" s="216" t="s">
        <v>919</v>
      </c>
      <c r="G122" s="33"/>
      <c r="H122" s="33"/>
      <c r="I122" s="217"/>
      <c r="J122" s="33"/>
      <c r="K122" s="33"/>
      <c r="L122" s="36"/>
      <c r="M122" s="220"/>
      <c r="N122" s="221"/>
      <c r="O122" s="212"/>
      <c r="P122" s="212"/>
      <c r="Q122" s="212"/>
      <c r="R122" s="212"/>
      <c r="S122" s="212"/>
      <c r="T122" s="222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4" t="s">
        <v>918</v>
      </c>
      <c r="AU122" s="14" t="s">
        <v>77</v>
      </c>
    </row>
    <row r="123" spans="1:65" s="2" customFormat="1" ht="7" customHeight="1">
      <c r="A123" s="31"/>
      <c r="B123" s="51"/>
      <c r="C123" s="52"/>
      <c r="D123" s="52"/>
      <c r="E123" s="52"/>
      <c r="F123" s="52"/>
      <c r="G123" s="52"/>
      <c r="H123" s="52"/>
      <c r="I123" s="52"/>
      <c r="J123" s="52"/>
      <c r="K123" s="52"/>
      <c r="L123" s="36"/>
      <c r="M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</sheetData>
  <sheetProtection algorithmName="SHA-512" hashValue="fUJensSQsEBUCoC3f51cD48Yi+2PrLWHRAyTwAB6p4ZkdIY+kpb56bXZvnCIqmBWYXgkkf99FxgWMh/XyGv2dQ==" saltValue="9H6DXeBfLfWneEcWLtkvm8MjMKKW/61OGqLKaovj5r8TdD3THGX9tyfvRu8a9IQeZbwFhk0BlR8/JvLd2bELoA==" spinCount="100000" sheet="1" objects="1" scenarios="1" formatColumns="0" formatRows="0" autoFilter="0"/>
  <autoFilter ref="C115:K122" xr:uid="{00000000-0009-0000-0000-000006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SO1 - Hlavní hala</vt:lpstr>
      <vt:lpstr>SO2 - Trenažéry, dílny</vt:lpstr>
      <vt:lpstr>SO3 - Velká garáž</vt:lpstr>
      <vt:lpstr>SO4 - Malá garáž</vt:lpstr>
      <vt:lpstr>SO5 - Celková situace</vt:lpstr>
      <vt:lpstr>01 - Doplnění elektrickýc...</vt:lpstr>
      <vt:lpstr>'01 - Doplnění elektrickýc...'!Názvy_tisku</vt:lpstr>
      <vt:lpstr>'Rekapitulace stavby'!Názvy_tisku</vt:lpstr>
      <vt:lpstr>'SO1 - Hlavní hala'!Názvy_tisku</vt:lpstr>
      <vt:lpstr>'SO2 - Trenažéry, dílny'!Názvy_tisku</vt:lpstr>
      <vt:lpstr>'SO3 - Velká garáž'!Názvy_tisku</vt:lpstr>
      <vt:lpstr>'SO4 - Malá garáž'!Názvy_tisku</vt:lpstr>
      <vt:lpstr>'SO5 - Celková situace'!Názvy_tisku</vt:lpstr>
      <vt:lpstr>'01 - Doplnění elektrickýc...'!Oblast_tisku</vt:lpstr>
      <vt:lpstr>'Rekapitulace stavby'!Oblast_tisku</vt:lpstr>
      <vt:lpstr>'SO1 - Hlavní hala'!Oblast_tisku</vt:lpstr>
      <vt:lpstr>'SO2 - Trenažéry, dílny'!Oblast_tisku</vt:lpstr>
      <vt:lpstr>'SO3 - Velká garáž'!Oblast_tisku</vt:lpstr>
      <vt:lpstr>'SO4 - Malá garáž'!Oblast_tisku</vt:lpstr>
      <vt:lpstr>'SO5 - Celková situace'!Oblast_tisku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DESKTOP-QG0EBPV\GIGABYTE</dc:creator>
  <cp:lastModifiedBy>Libor</cp:lastModifiedBy>
  <dcterms:created xsi:type="dcterms:W3CDTF">2021-09-08T12:01:42Z</dcterms:created>
  <dcterms:modified xsi:type="dcterms:W3CDTF">2021-09-22T11:13:38Z</dcterms:modified>
</cp:coreProperties>
</file>